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056" yWindow="0" windowWidth="28830" windowHeight="14700" activeTab="0"/>
  </bookViews>
  <sheets>
    <sheet name="Remarques importantes" sheetId="1" r:id="rId1"/>
    <sheet name="Récapitulation" sheetId="2" r:id="rId2"/>
    <sheet name="Positions" sheetId="3" r:id="rId3"/>
  </sheets>
  <definedNames>
    <definedName name="Datum">'Récapitulation'!$F$9</definedName>
    <definedName name="Guete">'Récapitulation'!$G$17</definedName>
    <definedName name="Liste">'Récapitulation'!$E$6</definedName>
    <definedName name="Plan">'Récapitulation'!$E$8</definedName>
    <definedName name="version">'Récapitulation'!$A$49</definedName>
    <definedName name="_xlnm.Print_Area" localSheetId="2">'Positions'!$A$1:$I$116</definedName>
    <definedName name="_xlnm.Print_Area" localSheetId="1">'Récapitulation'!$A$1:$G$51</definedName>
  </definedNames>
  <calcPr fullCalcOnLoad="1"/>
</workbook>
</file>

<file path=xl/sharedStrings.xml><?xml version="1.0" encoding="utf-8"?>
<sst xmlns="http://schemas.openxmlformats.org/spreadsheetml/2006/main" count="199" uniqueCount="106">
  <si>
    <t>Bearbeitet</t>
  </si>
  <si>
    <t xml:space="preserve"> Kg/m</t>
  </si>
  <si>
    <t>B500 B</t>
  </si>
  <si>
    <t>kg</t>
  </si>
  <si>
    <t>F 335/140</t>
  </si>
  <si>
    <r>
      <t xml:space="preserve">Ø </t>
    </r>
    <r>
      <rPr>
        <sz val="9"/>
        <rFont val="Kl Bliss Regular"/>
        <family val="0"/>
      </rPr>
      <t>mm</t>
    </r>
  </si>
  <si>
    <t>Ø</t>
  </si>
  <si>
    <t>mm</t>
  </si>
  <si>
    <t>Total</t>
  </si>
  <si>
    <t>Pos.</t>
  </si>
  <si>
    <t>Bearbeitet (B)</t>
  </si>
  <si>
    <t>Fixlängen</t>
  </si>
  <si>
    <t>Kontrolle</t>
  </si>
  <si>
    <t>Summen:</t>
  </si>
  <si>
    <t>Masse total</t>
  </si>
  <si>
    <t>Anzahl</t>
  </si>
  <si>
    <t>B500 C</t>
  </si>
  <si>
    <t>ACIGRIP 362</t>
  </si>
  <si>
    <t>…</t>
  </si>
  <si>
    <t>Liste N°</t>
  </si>
  <si>
    <t>Page</t>
  </si>
  <si>
    <t>Plan N°</t>
  </si>
  <si>
    <t>Date</t>
  </si>
  <si>
    <t>Type</t>
  </si>
  <si>
    <t>Acier d'armature conforme SIA 262</t>
  </si>
  <si>
    <t>Formes courantes</t>
  </si>
  <si>
    <t>Nombre</t>
  </si>
  <si>
    <t>Longueur</t>
  </si>
  <si>
    <t>dével.  m</t>
  </si>
  <si>
    <t>totale m</t>
  </si>
  <si>
    <t>Forme (cm)</t>
  </si>
  <si>
    <t>Fixe (f) / façonné (b)</t>
  </si>
  <si>
    <t>Autres</t>
  </si>
  <si>
    <t>Bureau d'ingénieurs</t>
  </si>
  <si>
    <t>Dessiné</t>
  </si>
  <si>
    <t>Contrôlé</t>
  </si>
  <si>
    <t>Modifié</t>
  </si>
  <si>
    <t>Grue</t>
  </si>
  <si>
    <t>Délai</t>
  </si>
  <si>
    <t>Entreprise</t>
  </si>
  <si>
    <t>Projet</t>
  </si>
  <si>
    <t>Adresse de livraison</t>
  </si>
  <si>
    <t>Récapitulation de la liste</t>
  </si>
  <si>
    <t xml:space="preserve">Armature  SIA 262 </t>
  </si>
  <si>
    <t xml:space="preserve">Longueurs fixes    </t>
  </si>
  <si>
    <t>Poids linéaire</t>
  </si>
  <si>
    <t>Façonné</t>
  </si>
  <si>
    <r>
      <t xml:space="preserve">Longueur </t>
    </r>
    <r>
      <rPr>
        <sz val="9"/>
        <rFont val="Kl Bliss Regular"/>
        <family val="0"/>
      </rPr>
      <t>m</t>
    </r>
  </si>
  <si>
    <r>
      <t xml:space="preserve">Poids </t>
    </r>
    <r>
      <rPr>
        <sz val="9"/>
        <rFont val="Kl Bliss Regular"/>
        <family val="0"/>
      </rPr>
      <t>kg</t>
    </r>
  </si>
  <si>
    <t>Total longueurs fixes</t>
  </si>
  <si>
    <t>Total façonné</t>
  </si>
  <si>
    <t>Poids total</t>
  </si>
  <si>
    <t>Nombre de positions</t>
  </si>
  <si>
    <t>Paniers de support</t>
  </si>
  <si>
    <t>Pces</t>
  </si>
  <si>
    <r>
      <t xml:space="preserve">Total </t>
    </r>
    <r>
      <rPr>
        <sz val="8"/>
        <rFont val="Kl Bliss Regular"/>
        <family val="0"/>
      </rPr>
      <t>m</t>
    </r>
  </si>
  <si>
    <r>
      <t xml:space="preserve">Hauteur </t>
    </r>
    <r>
      <rPr>
        <sz val="8"/>
        <rFont val="Kl Bliss Regular"/>
        <family val="0"/>
      </rPr>
      <t xml:space="preserve"> cm</t>
    </r>
  </si>
  <si>
    <t>Av. pieds   pces</t>
  </si>
  <si>
    <r>
      <t xml:space="preserve">Sans pieds  </t>
    </r>
    <r>
      <rPr>
        <sz val="8"/>
        <rFont val="Kl Bliss Regular"/>
        <family val="0"/>
      </rPr>
      <t>pces</t>
    </r>
  </si>
  <si>
    <t>Exemple:</t>
  </si>
  <si>
    <t>Liste d'armature Excel</t>
  </si>
  <si>
    <t>Veuillez lire les remarques ci-dessous avant toute utilisation:</t>
  </si>
  <si>
    <t>Cette application vous aidera à établir des listes d'armature de manière simple et rapide.</t>
  </si>
  <si>
    <t>www.armature.ch</t>
  </si>
  <si>
    <t>D'autres figures et leurs dimensions doivent être introduites manuellement.</t>
  </si>
  <si>
    <t>Le programme prend en charge le calcul des dimensions et le récapitulatif des différentes listes.</t>
  </si>
  <si>
    <t>Malgré le soin apporté à l'établissement de cet outil, nous vous prions de contrôler les résultats.</t>
  </si>
  <si>
    <t>Nous déclinerons toute responsabilité pour d'éventuels dégâts ou dégâts induits qui découleraient de l'utilisation de notre programme.</t>
  </si>
  <si>
    <t>Conseil technique pour armatures et technique d'armature:</t>
  </si>
  <si>
    <t>TOP700</t>
  </si>
  <si>
    <t>Top12</t>
  </si>
  <si>
    <t>PREZINC500</t>
  </si>
  <si>
    <t>Cellules grises = à compléter</t>
  </si>
  <si>
    <t>En raison de la multiplicité des formes possibles, le choix des représentations graphiques des figures a été limité aux formes les plus courantes.</t>
  </si>
  <si>
    <t>Nous vous prions de contrôler à chaque nouveau projet que toutes les positons soient vides (voir le récapitulatif).</t>
  </si>
  <si>
    <t>Nous vous conseillons d'enregistrer une copie vierge et de toujours débuter avec une liste vide.</t>
  </si>
  <si>
    <t>Type d'acier</t>
  </si>
  <si>
    <t>Partie d'ouvr.</t>
  </si>
  <si>
    <r>
      <t>ACITEC</t>
    </r>
    <r>
      <rPr>
        <sz val="11"/>
        <rFont val="Kl Bliss Regular"/>
        <family val="0"/>
      </rPr>
      <t>®</t>
    </r>
    <r>
      <rPr>
        <sz val="8"/>
        <rFont val="Kl Bliss Regular"/>
        <family val="0"/>
      </rPr>
      <t xml:space="preserve">  (Longueur 3 m / 2.4 m)</t>
    </r>
  </si>
  <si>
    <r>
      <t>Conseil technique pour technique d'armature: www.armature.ch</t>
    </r>
    <r>
      <rPr>
        <b/>
        <sz val="10"/>
        <rFont val="Kl Bliss Regular"/>
        <family val="0"/>
      </rPr>
      <t xml:space="preserve">            </t>
    </r>
  </si>
  <si>
    <t>Debrunner Acifer AG Bewehrungstechnik</t>
  </si>
  <si>
    <t>Positions</t>
  </si>
  <si>
    <r>
      <t xml:space="preserve">Conseil technique pour technique d'armature: </t>
    </r>
    <r>
      <rPr>
        <b/>
        <sz val="10"/>
        <rFont val="Kl Bliss Regular"/>
        <family val="0"/>
      </rPr>
      <t>www.armature.ch</t>
    </r>
  </si>
  <si>
    <t>Formes à copier. Prière de modifier les cotes</t>
  </si>
  <si>
    <r>
      <rPr>
        <b/>
        <sz val="10"/>
        <rFont val="Calibri"/>
        <family val="2"/>
      </rPr>
      <t>Ø</t>
    </r>
    <r>
      <rPr>
        <b/>
        <sz val="10"/>
        <rFont val="Kl Bliss Regular"/>
        <family val="0"/>
      </rPr>
      <t xml:space="preserve"> disponibles</t>
    </r>
  </si>
  <si>
    <t>26 à 40 mm</t>
  </si>
  <si>
    <t>6 à 14 mm</t>
  </si>
  <si>
    <t>8 à 20 mm</t>
  </si>
  <si>
    <t>Nous vous remercions de votre attention.</t>
  </si>
  <si>
    <t>b</t>
  </si>
  <si>
    <t>fixe / façonné</t>
  </si>
  <si>
    <t>f</t>
  </si>
  <si>
    <t>Procédure :</t>
  </si>
  <si>
    <t>- Sélectionner le type d'acier (liste déroulante)</t>
  </si>
  <si>
    <t>- Dans l'onglet "Positions", saisir le numéro de position, le nombre, le diamètre, la longueur développée</t>
  </si>
  <si>
    <t>- Introduire ou dessiner la forme et la coter</t>
  </si>
  <si>
    <t>- Compléter l'en-tête dans l'onglet "Récapitulatif"</t>
  </si>
  <si>
    <t>- Compléter si besoin la partie "Paniers de support" et/ou *ACITEC"</t>
  </si>
  <si>
    <t>Version 11/2020 hs/gg</t>
  </si>
  <si>
    <t>Le nombre de positions est limité à 48. Si vous nécessitez plus de positions, nous vous prions de nous contacter.</t>
  </si>
  <si>
    <r>
      <t xml:space="preserve">- </t>
    </r>
    <r>
      <rPr>
        <b/>
        <sz val="11"/>
        <rFont val="Kl Bliss Regular"/>
        <family val="0"/>
      </rPr>
      <t>IMPORTANT:</t>
    </r>
    <r>
      <rPr>
        <sz val="11"/>
        <rFont val="Kl Bliss Regular"/>
        <family val="0"/>
      </rPr>
      <t xml:space="preserve"> introduire dans la dernière colonne les lettres "f" (fixe) ou "b" (façonné) (liste déroulante), afin que la position soit</t>
    </r>
  </si>
  <si>
    <t xml:space="preserve">  reprise et calculée dans l'onglet "Récapitulatif"</t>
  </si>
  <si>
    <t>ACIGRIP 462</t>
  </si>
  <si>
    <t>8 à 16 et 20 mm (25, 32 et 40 en commande spéciale sur demande)</t>
  </si>
  <si>
    <t>8 à 40 mm</t>
  </si>
  <si>
    <t>* sur demande pour B500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</si>
</sst>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.000"/>
    <numFmt numFmtId="175" formatCode="0&quot; *&quot;"/>
    <numFmt numFmtId="176" formatCode="0&quot;*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807]dddd\,\ d\.\ mmmm\ yyyy"/>
    <numFmt numFmtId="185" formatCode="dd/mm/yy;@"/>
  </numFmts>
  <fonts count="59">
    <font>
      <sz val="12"/>
      <name val="KL Bliss Regular"/>
      <family val="0"/>
    </font>
    <font>
      <sz val="10"/>
      <name val="Kl Bliss Regular"/>
      <family val="0"/>
    </font>
    <font>
      <b/>
      <sz val="10"/>
      <name val="Kl Bliss Regular"/>
      <family val="0"/>
    </font>
    <font>
      <b/>
      <sz val="12"/>
      <name val="Kl Bliss Regular"/>
      <family val="0"/>
    </font>
    <font>
      <sz val="8"/>
      <name val="Kl Bliss Regular"/>
      <family val="0"/>
    </font>
    <font>
      <b/>
      <sz val="11"/>
      <name val="Kl Bliss Regular"/>
      <family val="0"/>
    </font>
    <font>
      <sz val="11"/>
      <name val="Kl Bliss Regular"/>
      <family val="0"/>
    </font>
    <font>
      <sz val="9"/>
      <name val="Kl Bliss Regular"/>
      <family val="0"/>
    </font>
    <font>
      <sz val="11.5"/>
      <name val="Kl Bliss Regular"/>
      <family val="0"/>
    </font>
    <font>
      <sz val="22"/>
      <name val="Kl Bliss Regular"/>
      <family val="0"/>
    </font>
    <font>
      <sz val="12"/>
      <color indexed="9"/>
      <name val="Kl Bliss Regular"/>
      <family val="0"/>
    </font>
    <font>
      <u val="single"/>
      <sz val="12"/>
      <color indexed="12"/>
      <name val="Kl Bliss Regular"/>
      <family val="0"/>
    </font>
    <font>
      <u val="single"/>
      <sz val="11"/>
      <color indexed="12"/>
      <name val="Kl Bliss Regular"/>
      <family val="0"/>
    </font>
    <font>
      <u val="single"/>
      <sz val="12"/>
      <color indexed="36"/>
      <name val="Kl Bliss Regular"/>
      <family val="0"/>
    </font>
    <font>
      <b/>
      <u val="single"/>
      <sz val="10"/>
      <name val="Kl Bliss Regular"/>
      <family val="0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Kl Bliss Regular"/>
      <family val="0"/>
    </font>
    <font>
      <sz val="12"/>
      <color indexed="10"/>
      <name val="Kl Bliss Regular"/>
      <family val="0"/>
    </font>
    <font>
      <b/>
      <sz val="16"/>
      <color indexed="10"/>
      <name val="Kl Bliss Regular"/>
      <family val="0"/>
    </font>
    <font>
      <sz val="10"/>
      <color indexed="56"/>
      <name val="Kl Bliss Regular"/>
      <family val="0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Kl Bliss Regular"/>
      <family val="0"/>
    </font>
    <font>
      <b/>
      <sz val="12"/>
      <color theme="0"/>
      <name val="Kl Bliss Regular"/>
      <family val="0"/>
    </font>
    <font>
      <sz val="12"/>
      <color rgb="FFFF0000"/>
      <name val="Kl Bliss Regular"/>
      <family val="0"/>
    </font>
    <font>
      <b/>
      <sz val="16"/>
      <color rgb="FFFF0000"/>
      <name val="Kl Bliss Regul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double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1" fillId="0" borderId="11" xfId="0" applyNumberFormat="1" applyFont="1" applyFill="1" applyBorder="1" applyAlignment="1" applyProtection="1">
      <alignment horizontal="right"/>
      <protection/>
    </xf>
    <xf numFmtId="17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0" xfId="45" applyFill="1" applyAlignment="1" applyProtection="1">
      <alignment/>
      <protection/>
    </xf>
    <xf numFmtId="0" fontId="6" fillId="33" borderId="0" xfId="0" applyFont="1" applyFill="1" applyAlignment="1">
      <alignment/>
    </xf>
    <xf numFmtId="0" fontId="12" fillId="33" borderId="0" xfId="45" applyFont="1" applyFill="1" applyAlignment="1" applyProtection="1">
      <alignment/>
      <protection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3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73" fontId="0" fillId="0" borderId="1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3" fontId="0" fillId="0" borderId="0" xfId="0" applyNumberFormat="1" applyBorder="1" applyAlignment="1">
      <alignment/>
    </xf>
    <xf numFmtId="173" fontId="1" fillId="33" borderId="15" xfId="0" applyNumberFormat="1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7" fontId="1" fillId="33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7" fillId="33" borderId="0" xfId="0" applyFont="1" applyFill="1" applyBorder="1" applyAlignment="1">
      <alignment/>
    </xf>
    <xf numFmtId="174" fontId="1" fillId="33" borderId="14" xfId="0" applyNumberFormat="1" applyFont="1" applyFill="1" applyBorder="1" applyAlignment="1" applyProtection="1">
      <alignment horizontal="center" vertical="center"/>
      <protection/>
    </xf>
    <xf numFmtId="174" fontId="1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0" fillId="34" borderId="18" xfId="0" applyFill="1" applyBorder="1" applyAlignment="1" applyProtection="1">
      <alignment horizontal="center"/>
      <protection locked="0"/>
    </xf>
    <xf numFmtId="0" fontId="57" fillId="33" borderId="16" xfId="0" applyFont="1" applyFill="1" applyBorder="1" applyAlignment="1">
      <alignment/>
    </xf>
    <xf numFmtId="0" fontId="11" fillId="0" borderId="0" xfId="45" applyAlignment="1" applyProtection="1">
      <alignment horizontal="left"/>
      <protection/>
    </xf>
    <xf numFmtId="0" fontId="0" fillId="35" borderId="19" xfId="0" applyFill="1" applyBorder="1" applyAlignment="1" applyProtection="1">
      <alignment horizontal="left" vertical="top"/>
      <protection locked="0"/>
    </xf>
    <xf numFmtId="0" fontId="0" fillId="35" borderId="0" xfId="0" applyFill="1" applyAlignment="1">
      <alignment/>
    </xf>
    <xf numFmtId="0" fontId="2" fillId="35" borderId="20" xfId="0" applyFont="1" applyFill="1" applyBorder="1" applyAlignment="1" applyProtection="1">
      <alignment horizontal="center" vertical="top"/>
      <protection locked="0"/>
    </xf>
    <xf numFmtId="2" fontId="1" fillId="35" borderId="21" xfId="0" applyNumberFormat="1" applyFont="1" applyFill="1" applyBorder="1" applyAlignment="1" applyProtection="1">
      <alignment horizontal="right"/>
      <protection locked="0"/>
    </xf>
    <xf numFmtId="1" fontId="1" fillId="35" borderId="21" xfId="0" applyNumberFormat="1" applyFont="1" applyFill="1" applyBorder="1" applyAlignment="1" applyProtection="1">
      <alignment horizontal="center"/>
      <protection locked="0"/>
    </xf>
    <xf numFmtId="1" fontId="1" fillId="35" borderId="22" xfId="0" applyNumberFormat="1" applyFont="1" applyFill="1" applyBorder="1" applyAlignment="1" applyProtection="1">
      <alignment horizontal="center"/>
      <protection locked="0"/>
    </xf>
    <xf numFmtId="2" fontId="1" fillId="35" borderId="23" xfId="0" applyNumberFormat="1" applyFont="1" applyFill="1" applyBorder="1" applyAlignment="1" applyProtection="1">
      <alignment horizontal="right"/>
      <protection locked="0"/>
    </xf>
    <xf numFmtId="1" fontId="1" fillId="35" borderId="23" xfId="0" applyNumberFormat="1" applyFont="1" applyFill="1" applyBorder="1" applyAlignment="1" applyProtection="1">
      <alignment horizontal="center"/>
      <protection locked="0"/>
    </xf>
    <xf numFmtId="1" fontId="1" fillId="35" borderId="24" xfId="0" applyNumberFormat="1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1" fillId="35" borderId="23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1" fontId="1" fillId="35" borderId="14" xfId="0" applyNumberFormat="1" applyFont="1" applyFill="1" applyBorder="1" applyAlignment="1" applyProtection="1">
      <alignment horizontal="center" vertical="center"/>
      <protection locked="0"/>
    </xf>
    <xf numFmtId="2" fontId="1" fillId="35" borderId="14" xfId="0" applyNumberFormat="1" applyFont="1" applyFill="1" applyBorder="1" applyAlignment="1" applyProtection="1">
      <alignment horizontal="center" vertical="center"/>
      <protection locked="0"/>
    </xf>
    <xf numFmtId="1" fontId="1" fillId="35" borderId="15" xfId="0" applyNumberFormat="1" applyFont="1" applyFill="1" applyBorder="1" applyAlignment="1" applyProtection="1">
      <alignment horizontal="center" vertical="center"/>
      <protection locked="0"/>
    </xf>
    <xf numFmtId="2" fontId="1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25" xfId="0" applyFont="1" applyBorder="1" applyAlignment="1" applyProtection="1">
      <alignment horizontal="left" vertical="top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vertical="top"/>
      <protection/>
    </xf>
    <xf numFmtId="0" fontId="1" fillId="0" borderId="27" xfId="0" applyFont="1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top"/>
      <protection/>
    </xf>
    <xf numFmtId="0" fontId="1" fillId="0" borderId="2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176" fontId="1" fillId="0" borderId="32" xfId="0" applyNumberFormat="1" applyFont="1" applyBorder="1" applyAlignment="1" applyProtection="1">
      <alignment horizontal="center"/>
      <protection/>
    </xf>
    <xf numFmtId="173" fontId="1" fillId="0" borderId="32" xfId="0" applyNumberFormat="1" applyFont="1" applyBorder="1" applyAlignment="1" applyProtection="1">
      <alignment/>
      <protection/>
    </xf>
    <xf numFmtId="174" fontId="1" fillId="0" borderId="33" xfId="0" applyNumberFormat="1" applyFont="1" applyBorder="1" applyAlignment="1" applyProtection="1">
      <alignment horizontal="center"/>
      <protection/>
    </xf>
    <xf numFmtId="173" fontId="1" fillId="0" borderId="34" xfId="0" applyNumberFormat="1" applyFont="1" applyBorder="1" applyAlignment="1" applyProtection="1">
      <alignment horizontal="right"/>
      <protection/>
    </xf>
    <xf numFmtId="0" fontId="1" fillId="0" borderId="35" xfId="0" applyFont="1" applyBorder="1" applyAlignment="1" applyProtection="1">
      <alignment horizontal="center"/>
      <protection/>
    </xf>
    <xf numFmtId="173" fontId="1" fillId="0" borderId="35" xfId="0" applyNumberFormat="1" applyFont="1" applyBorder="1" applyAlignment="1" applyProtection="1">
      <alignment/>
      <protection/>
    </xf>
    <xf numFmtId="174" fontId="1" fillId="0" borderId="36" xfId="0" applyNumberFormat="1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173" fontId="1" fillId="0" borderId="14" xfId="0" applyNumberFormat="1" applyFont="1" applyBorder="1" applyAlignment="1" applyProtection="1">
      <alignment horizontal="right"/>
      <protection/>
    </xf>
    <xf numFmtId="0" fontId="1" fillId="0" borderId="38" xfId="0" applyFont="1" applyBorder="1" applyAlignment="1" applyProtection="1">
      <alignment horizontal="center"/>
      <protection/>
    </xf>
    <xf numFmtId="173" fontId="1" fillId="0" borderId="38" xfId="0" applyNumberFormat="1" applyFont="1" applyBorder="1" applyAlignment="1" applyProtection="1">
      <alignment/>
      <protection/>
    </xf>
    <xf numFmtId="174" fontId="1" fillId="0" borderId="39" xfId="0" applyNumberFormat="1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173" fontId="1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73" fontId="1" fillId="0" borderId="25" xfId="0" applyNumberFormat="1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1" fontId="1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34" borderId="16" xfId="0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1" fillId="0" borderId="31" xfId="0" applyFont="1" applyBorder="1" applyAlignment="1" applyProtection="1">
      <alignment horizontal="center" vertical="top" wrapText="1"/>
      <protection/>
    </xf>
    <xf numFmtId="173" fontId="0" fillId="0" borderId="0" xfId="0" applyNumberFormat="1" applyAlignment="1" applyProtection="1">
      <alignment/>
      <protection/>
    </xf>
    <xf numFmtId="2" fontId="1" fillId="35" borderId="21" xfId="0" applyNumberFormat="1" applyFont="1" applyFill="1" applyBorder="1" applyAlignment="1" applyProtection="1">
      <alignment horizontal="center" vertical="center"/>
      <protection locked="0"/>
    </xf>
    <xf numFmtId="2" fontId="1" fillId="35" borderId="23" xfId="0" applyNumberFormat="1" applyFont="1" applyFill="1" applyBorder="1" applyAlignment="1" applyProtection="1">
      <alignment horizontal="center" vertical="center"/>
      <protection locked="0"/>
    </xf>
    <xf numFmtId="2" fontId="1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185" fontId="0" fillId="34" borderId="18" xfId="0" applyNumberFormat="1" applyFill="1" applyBorder="1" applyAlignment="1" applyProtection="1">
      <alignment horizontal="center"/>
      <protection/>
    </xf>
    <xf numFmtId="0" fontId="6" fillId="33" borderId="0" xfId="0" applyFont="1" applyFill="1" applyAlignment="1" quotePrefix="1">
      <alignment/>
    </xf>
    <xf numFmtId="0" fontId="0" fillId="35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11" fillId="33" borderId="0" xfId="45" applyFill="1" applyAlignment="1" applyProtection="1">
      <alignment horizontal="left"/>
      <protection/>
    </xf>
    <xf numFmtId="0" fontId="1" fillId="0" borderId="0" xfId="0" applyFont="1" applyAlignment="1">
      <alignment horizontal="left" vertical="top" wrapText="1"/>
    </xf>
    <xf numFmtId="0" fontId="1" fillId="35" borderId="43" xfId="0" applyFont="1" applyFill="1" applyBorder="1" applyAlignment="1" applyProtection="1">
      <alignment horizontal="left"/>
      <protection locked="0"/>
    </xf>
    <xf numFmtId="0" fontId="1" fillId="35" borderId="44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/>
    </xf>
    <xf numFmtId="0" fontId="1" fillId="0" borderId="46" xfId="0" applyFont="1" applyFill="1" applyBorder="1" applyAlignment="1" applyProtection="1">
      <alignment horizontal="left"/>
      <protection/>
    </xf>
    <xf numFmtId="0" fontId="1" fillId="35" borderId="47" xfId="0" applyFont="1" applyFill="1" applyBorder="1" applyAlignment="1" applyProtection="1">
      <alignment horizontal="left"/>
      <protection locked="0"/>
    </xf>
    <xf numFmtId="0" fontId="1" fillId="35" borderId="48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25" xfId="0" applyFont="1" applyBorder="1" applyAlignment="1" applyProtection="1">
      <alignment horizontal="left" vertical="top"/>
      <protection/>
    </xf>
    <xf numFmtId="0" fontId="1" fillId="0" borderId="20" xfId="0" applyFont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 locked="0"/>
    </xf>
    <xf numFmtId="0" fontId="1" fillId="35" borderId="0" xfId="0" applyFont="1" applyFill="1" applyBorder="1" applyAlignment="1" applyProtection="1">
      <alignment horizontal="left" vertical="top"/>
      <protection locked="0"/>
    </xf>
    <xf numFmtId="0" fontId="1" fillId="35" borderId="49" xfId="0" applyFont="1" applyFill="1" applyBorder="1" applyAlignment="1" applyProtection="1">
      <alignment horizontal="left" vertical="top"/>
      <protection locked="0"/>
    </xf>
    <xf numFmtId="0" fontId="1" fillId="35" borderId="29" xfId="0" applyFont="1" applyFill="1" applyBorder="1" applyAlignment="1" applyProtection="1">
      <alignment horizontal="left" vertical="top"/>
      <protection locked="0"/>
    </xf>
    <xf numFmtId="0" fontId="1" fillId="35" borderId="13" xfId="0" applyFont="1" applyFill="1" applyBorder="1" applyAlignment="1" applyProtection="1">
      <alignment horizontal="left" vertical="top"/>
      <protection locked="0"/>
    </xf>
    <xf numFmtId="0" fontId="1" fillId="35" borderId="31" xfId="0" applyFont="1" applyFill="1" applyBorder="1" applyAlignment="1" applyProtection="1">
      <alignment horizontal="left" vertical="top"/>
      <protection locked="0"/>
    </xf>
    <xf numFmtId="0" fontId="1" fillId="35" borderId="50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/>
    </xf>
    <xf numFmtId="0" fontId="1" fillId="35" borderId="51" xfId="0" applyFont="1" applyFill="1" applyBorder="1" applyAlignment="1" applyProtection="1">
      <alignment horizontal="left" vertical="top"/>
      <protection locked="0"/>
    </xf>
    <xf numFmtId="0" fontId="1" fillId="35" borderId="45" xfId="0" applyFont="1" applyFill="1" applyBorder="1" applyAlignment="1" applyProtection="1">
      <alignment horizontal="left" vertical="top"/>
      <protection locked="0"/>
    </xf>
    <xf numFmtId="0" fontId="1" fillId="35" borderId="46" xfId="0" applyFont="1" applyFill="1" applyBorder="1" applyAlignment="1" applyProtection="1">
      <alignment horizontal="left" vertical="top"/>
      <protection locked="0"/>
    </xf>
    <xf numFmtId="0" fontId="0" fillId="35" borderId="52" xfId="0" applyFill="1" applyBorder="1" applyAlignment="1" applyProtection="1">
      <alignment horizontal="left"/>
      <protection locked="0"/>
    </xf>
    <xf numFmtId="0" fontId="0" fillId="35" borderId="53" xfId="0" applyFill="1" applyBorder="1" applyAlignment="1" applyProtection="1">
      <alignment horizontal="left"/>
      <protection locked="0"/>
    </xf>
    <xf numFmtId="0" fontId="0" fillId="35" borderId="54" xfId="0" applyFill="1" applyBorder="1" applyAlignment="1" applyProtection="1">
      <alignment horizontal="left"/>
      <protection locked="0"/>
    </xf>
    <xf numFmtId="0" fontId="2" fillId="35" borderId="29" xfId="0" applyFont="1" applyFill="1" applyBorder="1" applyAlignment="1" applyProtection="1">
      <alignment horizontal="left" vertical="top"/>
      <protection locked="0"/>
    </xf>
    <xf numFmtId="0" fontId="2" fillId="35" borderId="13" xfId="0" applyFont="1" applyFill="1" applyBorder="1" applyAlignment="1" applyProtection="1">
      <alignment horizontal="left" vertical="top"/>
      <protection locked="0"/>
    </xf>
    <xf numFmtId="0" fontId="2" fillId="35" borderId="31" xfId="0" applyFont="1" applyFill="1" applyBorder="1" applyAlignment="1" applyProtection="1">
      <alignment horizontal="left" vertical="top"/>
      <protection locked="0"/>
    </xf>
    <xf numFmtId="0" fontId="3" fillId="35" borderId="29" xfId="0" applyFont="1" applyFill="1" applyBorder="1" applyAlignment="1" applyProtection="1">
      <alignment horizontal="left" vertical="top"/>
      <protection locked="0"/>
    </xf>
    <xf numFmtId="0" fontId="0" fillId="35" borderId="13" xfId="0" applyFill="1" applyBorder="1" applyAlignment="1" applyProtection="1">
      <alignment horizontal="left" vertical="top"/>
      <protection locked="0"/>
    </xf>
    <xf numFmtId="0" fontId="0" fillId="35" borderId="29" xfId="0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horizontal="left" vertical="top"/>
      <protection locked="0"/>
    </xf>
    <xf numFmtId="14" fontId="1" fillId="35" borderId="55" xfId="0" applyNumberFormat="1" applyFont="1" applyFill="1" applyBorder="1" applyAlignment="1" applyProtection="1">
      <alignment horizontal="left" vertical="top"/>
      <protection locked="0"/>
    </xf>
    <xf numFmtId="0" fontId="1" fillId="35" borderId="18" xfId="0" applyFont="1" applyFill="1" applyBorder="1" applyAlignment="1" applyProtection="1">
      <alignment horizontal="left" vertical="top"/>
      <protection locked="0"/>
    </xf>
    <xf numFmtId="0" fontId="1" fillId="35" borderId="55" xfId="0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 applyProtection="1">
      <alignment horizontal="center" vertical="center" textRotation="90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1" fillId="0" borderId="29" xfId="0" applyFont="1" applyBorder="1" applyAlignment="1" applyProtection="1">
      <alignment horizontal="center" vertical="top" wrapText="1"/>
      <protection/>
    </xf>
    <xf numFmtId="0" fontId="1" fillId="0" borderId="31" xfId="0" applyFont="1" applyBorder="1" applyAlignment="1" applyProtection="1">
      <alignment horizontal="center" vertical="top" wrapText="1"/>
      <protection/>
    </xf>
    <xf numFmtId="2" fontId="1" fillId="35" borderId="10" xfId="0" applyNumberFormat="1" applyFont="1" applyFill="1" applyBorder="1" applyAlignment="1" applyProtection="1">
      <alignment horizontal="center" vertical="center"/>
      <protection locked="0"/>
    </xf>
    <xf numFmtId="2" fontId="1" fillId="35" borderId="20" xfId="0" applyNumberFormat="1" applyFont="1" applyFill="1" applyBorder="1" applyAlignment="1" applyProtection="1">
      <alignment horizontal="center" vertical="center"/>
      <protection locked="0"/>
    </xf>
    <xf numFmtId="2" fontId="1" fillId="35" borderId="35" xfId="0" applyNumberFormat="1" applyFont="1" applyFill="1" applyBorder="1" applyAlignment="1" applyProtection="1">
      <alignment horizontal="center" vertical="center"/>
      <protection locked="0"/>
    </xf>
    <xf numFmtId="2" fontId="1" fillId="35" borderId="37" xfId="0" applyNumberFormat="1" applyFont="1" applyFill="1" applyBorder="1" applyAlignment="1" applyProtection="1">
      <alignment horizontal="center" vertical="center"/>
      <protection locked="0"/>
    </xf>
    <xf numFmtId="2" fontId="1" fillId="35" borderId="38" xfId="0" applyNumberFormat="1" applyFont="1" applyFill="1" applyBorder="1" applyAlignment="1" applyProtection="1">
      <alignment horizontal="center" vertical="center"/>
      <protection locked="0"/>
    </xf>
    <xf numFmtId="2" fontId="1" fillId="35" borderId="4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29</xdr:row>
      <xdr:rowOff>114300</xdr:rowOff>
    </xdr:from>
    <xdr:to>
      <xdr:col>10</xdr:col>
      <xdr:colOff>38100</xdr:colOff>
      <xdr:row>32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6010275"/>
          <a:ext cx="2476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49</xdr:row>
      <xdr:rowOff>38100</xdr:rowOff>
    </xdr:from>
    <xdr:to>
      <xdr:col>7</xdr:col>
      <xdr:colOff>0</xdr:colOff>
      <xdr:row>51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9515475"/>
          <a:ext cx="2486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847725</xdr:colOff>
      <xdr:row>3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86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923925</xdr:colOff>
      <xdr:row>180</xdr:row>
      <xdr:rowOff>161925</xdr:rowOff>
    </xdr:from>
    <xdr:to>
      <xdr:col>10</xdr:col>
      <xdr:colOff>2990850</xdr:colOff>
      <xdr:row>194</xdr:row>
      <xdr:rowOff>47625</xdr:rowOff>
    </xdr:to>
    <xdr:grpSp>
      <xdr:nvGrpSpPr>
        <xdr:cNvPr id="1" name="Group 105"/>
        <xdr:cNvGrpSpPr>
          <a:grpSpLocks/>
        </xdr:cNvGrpSpPr>
      </xdr:nvGrpSpPr>
      <xdr:grpSpPr>
        <a:xfrm>
          <a:off x="9258300" y="55425975"/>
          <a:ext cx="2057400" cy="2552700"/>
          <a:chOff x="7173" y="4493"/>
          <a:chExt cx="1881" cy="285"/>
        </a:xfrm>
        <a:solidFill>
          <a:srgbClr val="FFFFFF"/>
        </a:solidFill>
      </xdr:grpSpPr>
      <xdr:sp>
        <xdr:nvSpPr>
          <xdr:cNvPr id="2" name="Line 106"/>
          <xdr:cNvSpPr>
            <a:spLocks/>
          </xdr:cNvSpPr>
        </xdr:nvSpPr>
        <xdr:spPr>
          <a:xfrm>
            <a:off x="7173" y="4493"/>
            <a:ext cx="1881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  <xdr:sp>
        <xdr:nvSpPr>
          <xdr:cNvPr id="3" name="Line 107"/>
          <xdr:cNvSpPr>
            <a:spLocks/>
          </xdr:cNvSpPr>
        </xdr:nvSpPr>
        <xdr:spPr>
          <a:xfrm>
            <a:off x="9054" y="4493"/>
            <a:ext cx="0" cy="285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9</xdr:row>
      <xdr:rowOff>47625</xdr:rowOff>
    </xdr:from>
    <xdr:to>
      <xdr:col>10</xdr:col>
      <xdr:colOff>2533650</xdr:colOff>
      <xdr:row>9</xdr:row>
      <xdr:rowOff>323850</xdr:rowOff>
    </xdr:to>
    <xdr:grpSp>
      <xdr:nvGrpSpPr>
        <xdr:cNvPr id="4" name="Gruppieren 61"/>
        <xdr:cNvGrpSpPr>
          <a:grpSpLocks/>
        </xdr:cNvGrpSpPr>
      </xdr:nvGrpSpPr>
      <xdr:grpSpPr>
        <a:xfrm>
          <a:off x="8810625" y="2219325"/>
          <a:ext cx="2057400" cy="276225"/>
          <a:chOff x="7943850" y="2482850"/>
          <a:chExt cx="1647825" cy="276225"/>
        </a:xfrm>
        <a:solidFill>
          <a:srgbClr val="FFFFFF"/>
        </a:solidFill>
      </xdr:grpSpPr>
      <xdr:sp>
        <xdr:nvSpPr>
          <xdr:cNvPr id="5" name="Text Box 185"/>
          <xdr:cNvSpPr txBox="1">
            <a:spLocks noChangeArrowheads="1"/>
          </xdr:cNvSpPr>
        </xdr:nvSpPr>
        <xdr:spPr>
          <a:xfrm>
            <a:off x="8544070" y="2482850"/>
            <a:ext cx="485696" cy="276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Line 174"/>
          <xdr:cNvSpPr>
            <a:spLocks/>
          </xdr:cNvSpPr>
        </xdr:nvSpPr>
        <xdr:spPr>
          <a:xfrm>
            <a:off x="7943850" y="2501910"/>
            <a:ext cx="1647825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13</xdr:row>
      <xdr:rowOff>38100</xdr:rowOff>
    </xdr:from>
    <xdr:to>
      <xdr:col>10</xdr:col>
      <xdr:colOff>2819400</xdr:colOff>
      <xdr:row>14</xdr:row>
      <xdr:rowOff>152400</xdr:rowOff>
    </xdr:to>
    <xdr:grpSp>
      <xdr:nvGrpSpPr>
        <xdr:cNvPr id="7" name="Gruppieren 179"/>
        <xdr:cNvGrpSpPr>
          <a:grpSpLocks/>
        </xdr:cNvGrpSpPr>
      </xdr:nvGrpSpPr>
      <xdr:grpSpPr>
        <a:xfrm>
          <a:off x="8801100" y="4495800"/>
          <a:ext cx="2352675" cy="685800"/>
          <a:chOff x="10028464" y="3197679"/>
          <a:chExt cx="1887310" cy="680356"/>
        </a:xfrm>
        <a:solidFill>
          <a:srgbClr val="FFFFFF"/>
        </a:solidFill>
      </xdr:grpSpPr>
      <xdr:sp>
        <xdr:nvSpPr>
          <xdr:cNvPr id="8" name="Text Box 66"/>
          <xdr:cNvSpPr txBox="1">
            <a:spLocks noChangeArrowheads="1"/>
          </xdr:cNvSpPr>
        </xdr:nvSpPr>
        <xdr:spPr>
          <a:xfrm>
            <a:off x="11543974" y="3405528"/>
            <a:ext cx="371800" cy="2267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9" name="Text Box 67"/>
          <xdr:cNvSpPr txBox="1">
            <a:spLocks noChangeArrowheads="1"/>
          </xdr:cNvSpPr>
        </xdr:nvSpPr>
        <xdr:spPr>
          <a:xfrm>
            <a:off x="10609755" y="3197679"/>
            <a:ext cx="457673" cy="207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Text Box 66"/>
          <xdr:cNvSpPr txBox="1">
            <a:spLocks noChangeArrowheads="1"/>
          </xdr:cNvSpPr>
        </xdr:nvSpPr>
        <xdr:spPr>
          <a:xfrm>
            <a:off x="11115083" y="3632426"/>
            <a:ext cx="371800" cy="2456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11" name="Gewinkelte Verbindung 170"/>
          <xdr:cNvSpPr>
            <a:spLocks/>
          </xdr:cNvSpPr>
        </xdr:nvSpPr>
        <xdr:spPr>
          <a:xfrm>
            <a:off x="10028464" y="3416073"/>
            <a:ext cx="1047929" cy="229620"/>
          </a:xfrm>
          <a:prstGeom prst="bentConnector3">
            <a:avLst>
              <a:gd name="adj" fmla="val 14220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523875</xdr:colOff>
      <xdr:row>9</xdr:row>
      <xdr:rowOff>485775</xdr:rowOff>
    </xdr:from>
    <xdr:to>
      <xdr:col>10</xdr:col>
      <xdr:colOff>3086100</xdr:colOff>
      <xdr:row>10</xdr:row>
      <xdr:rowOff>476250</xdr:rowOff>
    </xdr:to>
    <xdr:grpSp>
      <xdr:nvGrpSpPr>
        <xdr:cNvPr id="12" name="Gruppieren 267"/>
        <xdr:cNvGrpSpPr>
          <a:grpSpLocks/>
        </xdr:cNvGrpSpPr>
      </xdr:nvGrpSpPr>
      <xdr:grpSpPr>
        <a:xfrm>
          <a:off x="8858250" y="2657475"/>
          <a:ext cx="2562225" cy="561975"/>
          <a:chOff x="7211786" y="2529568"/>
          <a:chExt cx="2055133" cy="560047"/>
        </a:xfrm>
        <a:solidFill>
          <a:srgbClr val="FFFFFF"/>
        </a:solidFill>
      </xdr:grpSpPr>
      <xdr:sp>
        <xdr:nvSpPr>
          <xdr:cNvPr id="13" name="Text Box 67"/>
          <xdr:cNvSpPr txBox="1">
            <a:spLocks noChangeArrowheads="1"/>
          </xdr:cNvSpPr>
        </xdr:nvSpPr>
        <xdr:spPr>
          <a:xfrm>
            <a:off x="7896659" y="2529568"/>
            <a:ext cx="456753" cy="3227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14" name="Gruppieren 262"/>
          <xdr:cNvGrpSpPr>
            <a:grpSpLocks/>
          </xdr:cNvGrpSpPr>
        </xdr:nvGrpSpPr>
        <xdr:grpSpPr>
          <a:xfrm>
            <a:off x="7211786" y="2762268"/>
            <a:ext cx="2055133" cy="327347"/>
            <a:chOff x="10450286" y="2803071"/>
            <a:chExt cx="2055133" cy="327365"/>
          </a:xfrm>
          <a:solidFill>
            <a:srgbClr val="FFFFFF"/>
          </a:solidFill>
        </xdr:grpSpPr>
        <xdr:sp>
          <xdr:nvSpPr>
            <xdr:cNvPr id="15" name="Text Box 66"/>
            <xdr:cNvSpPr txBox="1">
              <a:spLocks noChangeArrowheads="1"/>
            </xdr:cNvSpPr>
          </xdr:nvSpPr>
          <xdr:spPr>
            <a:xfrm>
              <a:off x="12143716" y="2817230"/>
              <a:ext cx="361703" cy="2183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16" name="Gerade Verbindung 259"/>
            <xdr:cNvSpPr>
              <a:spLocks/>
            </xdr:cNvSpPr>
          </xdr:nvSpPr>
          <xdr:spPr>
            <a:xfrm>
              <a:off x="10450286" y="2803071"/>
              <a:ext cx="1632803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17" name="Gerade Verbindung 261"/>
            <xdr:cNvSpPr>
              <a:spLocks/>
            </xdr:cNvSpPr>
          </xdr:nvSpPr>
          <xdr:spPr>
            <a:xfrm rot="5400000">
              <a:off x="11923816" y="2966344"/>
              <a:ext cx="326766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466725</xdr:colOff>
      <xdr:row>11</xdr:row>
      <xdr:rowOff>209550</xdr:rowOff>
    </xdr:from>
    <xdr:to>
      <xdr:col>10</xdr:col>
      <xdr:colOff>3038475</xdr:colOff>
      <xdr:row>12</xdr:row>
      <xdr:rowOff>190500</xdr:rowOff>
    </xdr:to>
    <xdr:grpSp>
      <xdr:nvGrpSpPr>
        <xdr:cNvPr id="18" name="Gruppieren 288"/>
        <xdr:cNvGrpSpPr>
          <a:grpSpLocks/>
        </xdr:cNvGrpSpPr>
      </xdr:nvGrpSpPr>
      <xdr:grpSpPr>
        <a:xfrm>
          <a:off x="8801100" y="3524250"/>
          <a:ext cx="2571750" cy="552450"/>
          <a:chOff x="9500507" y="3035754"/>
          <a:chExt cx="2055133" cy="560842"/>
        </a:xfrm>
        <a:solidFill>
          <a:srgbClr val="FFFFFF"/>
        </a:solidFill>
      </xdr:grpSpPr>
      <xdr:sp>
        <xdr:nvSpPr>
          <xdr:cNvPr id="19" name="Text Box 67"/>
          <xdr:cNvSpPr txBox="1">
            <a:spLocks noChangeArrowheads="1"/>
          </xdr:cNvSpPr>
        </xdr:nvSpPr>
        <xdr:spPr>
          <a:xfrm>
            <a:off x="10176132" y="3035754"/>
            <a:ext cx="446991" cy="319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20" name="Gruppieren 262"/>
          <xdr:cNvGrpSpPr>
            <a:grpSpLocks/>
          </xdr:cNvGrpSpPr>
        </xdr:nvGrpSpPr>
        <xdr:grpSpPr>
          <a:xfrm>
            <a:off x="9500507" y="3268503"/>
            <a:ext cx="2055133" cy="328093"/>
            <a:chOff x="10450286" y="2803071"/>
            <a:chExt cx="2055133" cy="328160"/>
          </a:xfrm>
          <a:solidFill>
            <a:srgbClr val="FFFFFF"/>
          </a:solidFill>
        </xdr:grpSpPr>
        <xdr:sp>
          <xdr:nvSpPr>
            <xdr:cNvPr id="21" name="Text Box 66"/>
            <xdr:cNvSpPr txBox="1">
              <a:spLocks noChangeArrowheads="1"/>
            </xdr:cNvSpPr>
          </xdr:nvSpPr>
          <xdr:spPr>
            <a:xfrm>
              <a:off x="12143716" y="2812095"/>
              <a:ext cx="361703" cy="2224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22" name="Gerade Verbindung 285"/>
            <xdr:cNvSpPr>
              <a:spLocks/>
            </xdr:cNvSpPr>
          </xdr:nvSpPr>
          <xdr:spPr>
            <a:xfrm>
              <a:off x="10450286" y="2803071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23" name="Gerade Verbindung 286"/>
            <xdr:cNvSpPr>
              <a:spLocks/>
            </xdr:cNvSpPr>
          </xdr:nvSpPr>
          <xdr:spPr>
            <a:xfrm rot="5400000">
              <a:off x="11923816" y="2966331"/>
              <a:ext cx="326766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24" name="Gerade Verbindung 287"/>
            <xdr:cNvSpPr>
              <a:spLocks/>
            </xdr:cNvSpPr>
          </xdr:nvSpPr>
          <xdr:spPr>
            <a:xfrm>
              <a:off x="10450286" y="3129672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400050</xdr:colOff>
      <xdr:row>38</xdr:row>
      <xdr:rowOff>38100</xdr:rowOff>
    </xdr:from>
    <xdr:to>
      <xdr:col>10</xdr:col>
      <xdr:colOff>2466975</xdr:colOff>
      <xdr:row>38</xdr:row>
      <xdr:rowOff>371475</xdr:rowOff>
    </xdr:to>
    <xdr:grpSp>
      <xdr:nvGrpSpPr>
        <xdr:cNvPr id="25" name="Gruppieren 61"/>
        <xdr:cNvGrpSpPr>
          <a:grpSpLocks/>
        </xdr:cNvGrpSpPr>
      </xdr:nvGrpSpPr>
      <xdr:grpSpPr>
        <a:xfrm>
          <a:off x="8734425" y="12973050"/>
          <a:ext cx="2057400" cy="333375"/>
          <a:chOff x="7943850" y="2482850"/>
          <a:chExt cx="1647825" cy="276225"/>
        </a:xfrm>
        <a:solidFill>
          <a:srgbClr val="FFFFFF"/>
        </a:solidFill>
      </xdr:grpSpPr>
      <xdr:sp>
        <xdr:nvSpPr>
          <xdr:cNvPr id="26" name="Text Box 185"/>
          <xdr:cNvSpPr txBox="1">
            <a:spLocks noChangeArrowheads="1"/>
          </xdr:cNvSpPr>
        </xdr:nvSpPr>
        <xdr:spPr>
          <a:xfrm>
            <a:off x="8544070" y="2482850"/>
            <a:ext cx="485696" cy="276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7" name="Line 174"/>
          <xdr:cNvSpPr>
            <a:spLocks/>
          </xdr:cNvSpPr>
        </xdr:nvSpPr>
        <xdr:spPr>
          <a:xfrm>
            <a:off x="7943850" y="2501910"/>
            <a:ext cx="1647825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42</xdr:row>
      <xdr:rowOff>38100</xdr:rowOff>
    </xdr:from>
    <xdr:to>
      <xdr:col>10</xdr:col>
      <xdr:colOff>2819400</xdr:colOff>
      <xdr:row>43</xdr:row>
      <xdr:rowOff>152400</xdr:rowOff>
    </xdr:to>
    <xdr:grpSp>
      <xdr:nvGrpSpPr>
        <xdr:cNvPr id="28" name="Gruppieren 179"/>
        <xdr:cNvGrpSpPr>
          <a:grpSpLocks/>
        </xdr:cNvGrpSpPr>
      </xdr:nvGrpSpPr>
      <xdr:grpSpPr>
        <a:xfrm>
          <a:off x="8801100" y="15259050"/>
          <a:ext cx="2352675" cy="685800"/>
          <a:chOff x="10028464" y="3197679"/>
          <a:chExt cx="1887310" cy="680356"/>
        </a:xfrm>
        <a:solidFill>
          <a:srgbClr val="FFFFFF"/>
        </a:solidFill>
      </xdr:grpSpPr>
      <xdr:sp>
        <xdr:nvSpPr>
          <xdr:cNvPr id="29" name="Text Box 66"/>
          <xdr:cNvSpPr txBox="1">
            <a:spLocks noChangeArrowheads="1"/>
          </xdr:cNvSpPr>
        </xdr:nvSpPr>
        <xdr:spPr>
          <a:xfrm>
            <a:off x="11543974" y="3405528"/>
            <a:ext cx="371800" cy="2267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30" name="Text Box 67"/>
          <xdr:cNvSpPr txBox="1">
            <a:spLocks noChangeArrowheads="1"/>
          </xdr:cNvSpPr>
        </xdr:nvSpPr>
        <xdr:spPr>
          <a:xfrm>
            <a:off x="10609755" y="3197679"/>
            <a:ext cx="457673" cy="207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1" name="Text Box 66"/>
          <xdr:cNvSpPr txBox="1">
            <a:spLocks noChangeArrowheads="1"/>
          </xdr:cNvSpPr>
        </xdr:nvSpPr>
        <xdr:spPr>
          <a:xfrm>
            <a:off x="11115083" y="3632426"/>
            <a:ext cx="371800" cy="2456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32" name="Gewinkelte Verbindung 170"/>
          <xdr:cNvSpPr>
            <a:spLocks/>
          </xdr:cNvSpPr>
        </xdr:nvSpPr>
        <xdr:spPr>
          <a:xfrm>
            <a:off x="10028464" y="3416073"/>
            <a:ext cx="1047929" cy="229620"/>
          </a:xfrm>
          <a:prstGeom prst="bentConnector3">
            <a:avLst>
              <a:gd name="adj" fmla="val 14220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38</xdr:row>
      <xdr:rowOff>514350</xdr:rowOff>
    </xdr:from>
    <xdr:to>
      <xdr:col>10</xdr:col>
      <xdr:colOff>2886075</xdr:colOff>
      <xdr:row>39</xdr:row>
      <xdr:rowOff>514350</xdr:rowOff>
    </xdr:to>
    <xdr:grpSp>
      <xdr:nvGrpSpPr>
        <xdr:cNvPr id="33" name="Gruppieren 267"/>
        <xdr:cNvGrpSpPr>
          <a:grpSpLocks/>
        </xdr:cNvGrpSpPr>
      </xdr:nvGrpSpPr>
      <xdr:grpSpPr>
        <a:xfrm>
          <a:off x="8658225" y="13449300"/>
          <a:ext cx="2562225" cy="571500"/>
          <a:chOff x="7211786" y="2529568"/>
          <a:chExt cx="2055133" cy="560047"/>
        </a:xfrm>
        <a:solidFill>
          <a:srgbClr val="FFFFFF"/>
        </a:solidFill>
      </xdr:grpSpPr>
      <xdr:sp>
        <xdr:nvSpPr>
          <xdr:cNvPr id="34" name="Text Box 67"/>
          <xdr:cNvSpPr txBox="1">
            <a:spLocks noChangeArrowheads="1"/>
          </xdr:cNvSpPr>
        </xdr:nvSpPr>
        <xdr:spPr>
          <a:xfrm>
            <a:off x="7896659" y="2529568"/>
            <a:ext cx="456753" cy="326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35" name="Gruppieren 262"/>
          <xdr:cNvGrpSpPr>
            <a:grpSpLocks/>
          </xdr:cNvGrpSpPr>
        </xdr:nvGrpSpPr>
        <xdr:grpSpPr>
          <a:xfrm>
            <a:off x="7211786" y="2762268"/>
            <a:ext cx="2055133" cy="327347"/>
            <a:chOff x="10450286" y="2803071"/>
            <a:chExt cx="2055133" cy="327365"/>
          </a:xfrm>
          <a:solidFill>
            <a:srgbClr val="FFFFFF"/>
          </a:solidFill>
        </xdr:grpSpPr>
        <xdr:sp>
          <xdr:nvSpPr>
            <xdr:cNvPr id="36" name="Text Box 66"/>
            <xdr:cNvSpPr txBox="1">
              <a:spLocks noChangeArrowheads="1"/>
            </xdr:cNvSpPr>
          </xdr:nvSpPr>
          <xdr:spPr>
            <a:xfrm>
              <a:off x="12143716" y="2822386"/>
              <a:ext cx="361703" cy="2146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37" name="Gerade Verbindung 259"/>
            <xdr:cNvSpPr>
              <a:spLocks/>
            </xdr:cNvSpPr>
          </xdr:nvSpPr>
          <xdr:spPr>
            <a:xfrm>
              <a:off x="10450286" y="2803071"/>
              <a:ext cx="1632803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38" name="Gerade Verbindung 261"/>
            <xdr:cNvSpPr>
              <a:spLocks/>
            </xdr:cNvSpPr>
          </xdr:nvSpPr>
          <xdr:spPr>
            <a:xfrm rot="5400000">
              <a:off x="11923816" y="2966344"/>
              <a:ext cx="326766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466725</xdr:colOff>
      <xdr:row>40</xdr:row>
      <xdr:rowOff>200025</xdr:rowOff>
    </xdr:from>
    <xdr:to>
      <xdr:col>10</xdr:col>
      <xdr:colOff>3038475</xdr:colOff>
      <xdr:row>41</xdr:row>
      <xdr:rowOff>190500</xdr:rowOff>
    </xdr:to>
    <xdr:grpSp>
      <xdr:nvGrpSpPr>
        <xdr:cNvPr id="39" name="Gruppieren 288"/>
        <xdr:cNvGrpSpPr>
          <a:grpSpLocks/>
        </xdr:cNvGrpSpPr>
      </xdr:nvGrpSpPr>
      <xdr:grpSpPr>
        <a:xfrm>
          <a:off x="8801100" y="14277975"/>
          <a:ext cx="2571750" cy="561975"/>
          <a:chOff x="9500507" y="3035754"/>
          <a:chExt cx="2055133" cy="560842"/>
        </a:xfrm>
        <a:solidFill>
          <a:srgbClr val="FFFFFF"/>
        </a:solidFill>
      </xdr:grpSpPr>
      <xdr:sp>
        <xdr:nvSpPr>
          <xdr:cNvPr id="40" name="Text Box 67"/>
          <xdr:cNvSpPr txBox="1">
            <a:spLocks noChangeArrowheads="1"/>
          </xdr:cNvSpPr>
        </xdr:nvSpPr>
        <xdr:spPr>
          <a:xfrm>
            <a:off x="10176132" y="3035754"/>
            <a:ext cx="446991" cy="323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41" name="Gruppieren 262"/>
          <xdr:cNvGrpSpPr>
            <a:grpSpLocks/>
          </xdr:cNvGrpSpPr>
        </xdr:nvGrpSpPr>
        <xdr:grpSpPr>
          <a:xfrm>
            <a:off x="9500507" y="3268503"/>
            <a:ext cx="2055133" cy="328093"/>
            <a:chOff x="10450286" y="2803071"/>
            <a:chExt cx="2055133" cy="328160"/>
          </a:xfrm>
          <a:solidFill>
            <a:srgbClr val="FFFFFF"/>
          </a:solidFill>
        </xdr:grpSpPr>
        <xdr:sp>
          <xdr:nvSpPr>
            <xdr:cNvPr id="42" name="Text Box 66"/>
            <xdr:cNvSpPr txBox="1">
              <a:spLocks noChangeArrowheads="1"/>
            </xdr:cNvSpPr>
          </xdr:nvSpPr>
          <xdr:spPr>
            <a:xfrm>
              <a:off x="12143716" y="2807993"/>
              <a:ext cx="361703" cy="22815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43" name="Gerade Verbindung 285"/>
            <xdr:cNvSpPr>
              <a:spLocks/>
            </xdr:cNvSpPr>
          </xdr:nvSpPr>
          <xdr:spPr>
            <a:xfrm>
              <a:off x="10450286" y="2803071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44" name="Gerade Verbindung 286"/>
            <xdr:cNvSpPr>
              <a:spLocks/>
            </xdr:cNvSpPr>
          </xdr:nvSpPr>
          <xdr:spPr>
            <a:xfrm rot="5400000">
              <a:off x="11923816" y="2966331"/>
              <a:ext cx="326766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45" name="Gerade Verbindung 287"/>
            <xdr:cNvSpPr>
              <a:spLocks/>
            </xdr:cNvSpPr>
          </xdr:nvSpPr>
          <xdr:spPr>
            <a:xfrm>
              <a:off x="10450286" y="3129672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476250</xdr:colOff>
      <xdr:row>67</xdr:row>
      <xdr:rowOff>47625</xdr:rowOff>
    </xdr:from>
    <xdr:to>
      <xdr:col>10</xdr:col>
      <xdr:colOff>2533650</xdr:colOff>
      <xdr:row>67</xdr:row>
      <xdr:rowOff>390525</xdr:rowOff>
    </xdr:to>
    <xdr:grpSp>
      <xdr:nvGrpSpPr>
        <xdr:cNvPr id="46" name="Gruppieren 61"/>
        <xdr:cNvGrpSpPr>
          <a:grpSpLocks/>
        </xdr:cNvGrpSpPr>
      </xdr:nvGrpSpPr>
      <xdr:grpSpPr>
        <a:xfrm>
          <a:off x="8810625" y="23745825"/>
          <a:ext cx="2057400" cy="342900"/>
          <a:chOff x="7943850" y="2482850"/>
          <a:chExt cx="1647825" cy="276225"/>
        </a:xfrm>
        <a:solidFill>
          <a:srgbClr val="FFFFFF"/>
        </a:solidFill>
      </xdr:grpSpPr>
      <xdr:sp>
        <xdr:nvSpPr>
          <xdr:cNvPr id="47" name="Text Box 185"/>
          <xdr:cNvSpPr txBox="1">
            <a:spLocks noChangeArrowheads="1"/>
          </xdr:cNvSpPr>
        </xdr:nvSpPr>
        <xdr:spPr>
          <a:xfrm>
            <a:off x="8544070" y="2482850"/>
            <a:ext cx="485696" cy="276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8" name="Line 174"/>
          <xdr:cNvSpPr>
            <a:spLocks/>
          </xdr:cNvSpPr>
        </xdr:nvSpPr>
        <xdr:spPr>
          <a:xfrm>
            <a:off x="7943850" y="2501910"/>
            <a:ext cx="1647825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71</xdr:row>
      <xdr:rowOff>38100</xdr:rowOff>
    </xdr:from>
    <xdr:to>
      <xdr:col>10</xdr:col>
      <xdr:colOff>2819400</xdr:colOff>
      <xdr:row>72</xdr:row>
      <xdr:rowOff>152400</xdr:rowOff>
    </xdr:to>
    <xdr:grpSp>
      <xdr:nvGrpSpPr>
        <xdr:cNvPr id="49" name="Gruppieren 179"/>
        <xdr:cNvGrpSpPr>
          <a:grpSpLocks/>
        </xdr:cNvGrpSpPr>
      </xdr:nvGrpSpPr>
      <xdr:grpSpPr>
        <a:xfrm>
          <a:off x="8801100" y="26022300"/>
          <a:ext cx="2352675" cy="685800"/>
          <a:chOff x="10028464" y="3197679"/>
          <a:chExt cx="1887310" cy="680356"/>
        </a:xfrm>
        <a:solidFill>
          <a:srgbClr val="FFFFFF"/>
        </a:solidFill>
      </xdr:grpSpPr>
      <xdr:sp>
        <xdr:nvSpPr>
          <xdr:cNvPr id="50" name="Text Box 66"/>
          <xdr:cNvSpPr txBox="1">
            <a:spLocks noChangeArrowheads="1"/>
          </xdr:cNvSpPr>
        </xdr:nvSpPr>
        <xdr:spPr>
          <a:xfrm>
            <a:off x="11543974" y="3405528"/>
            <a:ext cx="371800" cy="2267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51" name="Text Box 67"/>
          <xdr:cNvSpPr txBox="1">
            <a:spLocks noChangeArrowheads="1"/>
          </xdr:cNvSpPr>
        </xdr:nvSpPr>
        <xdr:spPr>
          <a:xfrm>
            <a:off x="10609755" y="3197679"/>
            <a:ext cx="457673" cy="207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2" name="Text Box 66"/>
          <xdr:cNvSpPr txBox="1">
            <a:spLocks noChangeArrowheads="1"/>
          </xdr:cNvSpPr>
        </xdr:nvSpPr>
        <xdr:spPr>
          <a:xfrm>
            <a:off x="11115083" y="3632426"/>
            <a:ext cx="371800" cy="2456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53" name="Gewinkelte Verbindung 170"/>
          <xdr:cNvSpPr>
            <a:spLocks/>
          </xdr:cNvSpPr>
        </xdr:nvSpPr>
        <xdr:spPr>
          <a:xfrm>
            <a:off x="10028464" y="3416073"/>
            <a:ext cx="1047929" cy="229620"/>
          </a:xfrm>
          <a:prstGeom prst="bentConnector3">
            <a:avLst>
              <a:gd name="adj" fmla="val 14220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67</xdr:row>
      <xdr:rowOff>542925</xdr:rowOff>
    </xdr:from>
    <xdr:to>
      <xdr:col>10</xdr:col>
      <xdr:colOff>3019425</xdr:colOff>
      <xdr:row>68</xdr:row>
      <xdr:rowOff>542925</xdr:rowOff>
    </xdr:to>
    <xdr:grpSp>
      <xdr:nvGrpSpPr>
        <xdr:cNvPr id="54" name="Gruppieren 267"/>
        <xdr:cNvGrpSpPr>
          <a:grpSpLocks/>
        </xdr:cNvGrpSpPr>
      </xdr:nvGrpSpPr>
      <xdr:grpSpPr>
        <a:xfrm>
          <a:off x="8791575" y="24241125"/>
          <a:ext cx="2562225" cy="571500"/>
          <a:chOff x="7211786" y="2529568"/>
          <a:chExt cx="2055133" cy="560047"/>
        </a:xfrm>
        <a:solidFill>
          <a:srgbClr val="FFFFFF"/>
        </a:solidFill>
      </xdr:grpSpPr>
      <xdr:sp>
        <xdr:nvSpPr>
          <xdr:cNvPr id="55" name="Text Box 67"/>
          <xdr:cNvSpPr txBox="1">
            <a:spLocks noChangeArrowheads="1"/>
          </xdr:cNvSpPr>
        </xdr:nvSpPr>
        <xdr:spPr>
          <a:xfrm>
            <a:off x="7896659" y="2529568"/>
            <a:ext cx="456753" cy="326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56" name="Gruppieren 262"/>
          <xdr:cNvGrpSpPr>
            <a:grpSpLocks/>
          </xdr:cNvGrpSpPr>
        </xdr:nvGrpSpPr>
        <xdr:grpSpPr>
          <a:xfrm>
            <a:off x="7211786" y="2762268"/>
            <a:ext cx="2055133" cy="327347"/>
            <a:chOff x="10450286" y="2803071"/>
            <a:chExt cx="2055133" cy="327365"/>
          </a:xfrm>
          <a:solidFill>
            <a:srgbClr val="FFFFFF"/>
          </a:solidFill>
        </xdr:grpSpPr>
        <xdr:sp>
          <xdr:nvSpPr>
            <xdr:cNvPr id="57" name="Text Box 66"/>
            <xdr:cNvSpPr txBox="1">
              <a:spLocks noChangeArrowheads="1"/>
            </xdr:cNvSpPr>
          </xdr:nvSpPr>
          <xdr:spPr>
            <a:xfrm>
              <a:off x="12143716" y="2822386"/>
              <a:ext cx="361703" cy="2146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58" name="Gerade Verbindung 259"/>
            <xdr:cNvSpPr>
              <a:spLocks/>
            </xdr:cNvSpPr>
          </xdr:nvSpPr>
          <xdr:spPr>
            <a:xfrm>
              <a:off x="10450286" y="2803071"/>
              <a:ext cx="1632803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59" name="Gerade Verbindung 261"/>
            <xdr:cNvSpPr>
              <a:spLocks/>
            </xdr:cNvSpPr>
          </xdr:nvSpPr>
          <xdr:spPr>
            <a:xfrm rot="5400000">
              <a:off x="11923816" y="2966344"/>
              <a:ext cx="326766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466725</xdr:colOff>
      <xdr:row>69</xdr:row>
      <xdr:rowOff>200025</xdr:rowOff>
    </xdr:from>
    <xdr:to>
      <xdr:col>10</xdr:col>
      <xdr:colOff>3038475</xdr:colOff>
      <xdr:row>70</xdr:row>
      <xdr:rowOff>190500</xdr:rowOff>
    </xdr:to>
    <xdr:grpSp>
      <xdr:nvGrpSpPr>
        <xdr:cNvPr id="60" name="Gruppieren 288"/>
        <xdr:cNvGrpSpPr>
          <a:grpSpLocks/>
        </xdr:cNvGrpSpPr>
      </xdr:nvGrpSpPr>
      <xdr:grpSpPr>
        <a:xfrm>
          <a:off x="8801100" y="25041225"/>
          <a:ext cx="2571750" cy="561975"/>
          <a:chOff x="9500507" y="3035754"/>
          <a:chExt cx="2055133" cy="560842"/>
        </a:xfrm>
        <a:solidFill>
          <a:srgbClr val="FFFFFF"/>
        </a:solidFill>
      </xdr:grpSpPr>
      <xdr:sp>
        <xdr:nvSpPr>
          <xdr:cNvPr id="61" name="Text Box 67"/>
          <xdr:cNvSpPr txBox="1">
            <a:spLocks noChangeArrowheads="1"/>
          </xdr:cNvSpPr>
        </xdr:nvSpPr>
        <xdr:spPr>
          <a:xfrm>
            <a:off x="10176132" y="3035754"/>
            <a:ext cx="446991" cy="323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62" name="Gruppieren 262"/>
          <xdr:cNvGrpSpPr>
            <a:grpSpLocks/>
          </xdr:cNvGrpSpPr>
        </xdr:nvGrpSpPr>
        <xdr:grpSpPr>
          <a:xfrm>
            <a:off x="9500507" y="3268503"/>
            <a:ext cx="2055133" cy="328093"/>
            <a:chOff x="10450286" y="2803071"/>
            <a:chExt cx="2055133" cy="328160"/>
          </a:xfrm>
          <a:solidFill>
            <a:srgbClr val="FFFFFF"/>
          </a:solidFill>
        </xdr:grpSpPr>
        <xdr:sp>
          <xdr:nvSpPr>
            <xdr:cNvPr id="63" name="Text Box 66"/>
            <xdr:cNvSpPr txBox="1">
              <a:spLocks noChangeArrowheads="1"/>
            </xdr:cNvSpPr>
          </xdr:nvSpPr>
          <xdr:spPr>
            <a:xfrm>
              <a:off x="12143716" y="2807993"/>
              <a:ext cx="361703" cy="22815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64" name="Gerade Verbindung 285"/>
            <xdr:cNvSpPr>
              <a:spLocks/>
            </xdr:cNvSpPr>
          </xdr:nvSpPr>
          <xdr:spPr>
            <a:xfrm>
              <a:off x="10450286" y="2803071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65" name="Gerade Verbindung 286"/>
            <xdr:cNvSpPr>
              <a:spLocks/>
            </xdr:cNvSpPr>
          </xdr:nvSpPr>
          <xdr:spPr>
            <a:xfrm rot="5400000">
              <a:off x="11923816" y="2966331"/>
              <a:ext cx="326766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66" name="Gerade Verbindung 287"/>
            <xdr:cNvSpPr>
              <a:spLocks/>
            </xdr:cNvSpPr>
          </xdr:nvSpPr>
          <xdr:spPr>
            <a:xfrm>
              <a:off x="10450286" y="3129672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476250</xdr:colOff>
      <xdr:row>96</xdr:row>
      <xdr:rowOff>47625</xdr:rowOff>
    </xdr:from>
    <xdr:to>
      <xdr:col>10</xdr:col>
      <xdr:colOff>2533650</xdr:colOff>
      <xdr:row>97</xdr:row>
      <xdr:rowOff>0</xdr:rowOff>
    </xdr:to>
    <xdr:grpSp>
      <xdr:nvGrpSpPr>
        <xdr:cNvPr id="67" name="Gruppieren 61"/>
        <xdr:cNvGrpSpPr>
          <a:grpSpLocks/>
        </xdr:cNvGrpSpPr>
      </xdr:nvGrpSpPr>
      <xdr:grpSpPr>
        <a:xfrm>
          <a:off x="8810625" y="34509075"/>
          <a:ext cx="2057400" cy="523875"/>
          <a:chOff x="7943850" y="2482850"/>
          <a:chExt cx="1647825" cy="276225"/>
        </a:xfrm>
        <a:solidFill>
          <a:srgbClr val="FFFFFF"/>
        </a:solidFill>
      </xdr:grpSpPr>
      <xdr:sp>
        <xdr:nvSpPr>
          <xdr:cNvPr id="68" name="Text Box 185"/>
          <xdr:cNvSpPr txBox="1">
            <a:spLocks noChangeArrowheads="1"/>
          </xdr:cNvSpPr>
        </xdr:nvSpPr>
        <xdr:spPr>
          <a:xfrm>
            <a:off x="8544070" y="2482850"/>
            <a:ext cx="485696" cy="276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9" name="Line 174"/>
          <xdr:cNvSpPr>
            <a:spLocks/>
          </xdr:cNvSpPr>
        </xdr:nvSpPr>
        <xdr:spPr>
          <a:xfrm>
            <a:off x="7943850" y="2501910"/>
            <a:ext cx="1647825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100</xdr:row>
      <xdr:rowOff>38100</xdr:rowOff>
    </xdr:from>
    <xdr:to>
      <xdr:col>10</xdr:col>
      <xdr:colOff>2819400</xdr:colOff>
      <xdr:row>101</xdr:row>
      <xdr:rowOff>152400</xdr:rowOff>
    </xdr:to>
    <xdr:grpSp>
      <xdr:nvGrpSpPr>
        <xdr:cNvPr id="70" name="Gruppieren 179"/>
        <xdr:cNvGrpSpPr>
          <a:grpSpLocks/>
        </xdr:cNvGrpSpPr>
      </xdr:nvGrpSpPr>
      <xdr:grpSpPr>
        <a:xfrm>
          <a:off x="8801100" y="36785550"/>
          <a:ext cx="2352675" cy="685800"/>
          <a:chOff x="10028464" y="3197679"/>
          <a:chExt cx="1887310" cy="680356"/>
        </a:xfrm>
        <a:solidFill>
          <a:srgbClr val="FFFFFF"/>
        </a:solidFill>
      </xdr:grpSpPr>
      <xdr:sp>
        <xdr:nvSpPr>
          <xdr:cNvPr id="71" name="Text Box 66"/>
          <xdr:cNvSpPr txBox="1">
            <a:spLocks noChangeArrowheads="1"/>
          </xdr:cNvSpPr>
        </xdr:nvSpPr>
        <xdr:spPr>
          <a:xfrm>
            <a:off x="11543974" y="3405528"/>
            <a:ext cx="371800" cy="2267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72" name="Text Box 67"/>
          <xdr:cNvSpPr txBox="1">
            <a:spLocks noChangeArrowheads="1"/>
          </xdr:cNvSpPr>
        </xdr:nvSpPr>
        <xdr:spPr>
          <a:xfrm>
            <a:off x="10609755" y="3197679"/>
            <a:ext cx="457673" cy="207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73" name="Text Box 66"/>
          <xdr:cNvSpPr txBox="1">
            <a:spLocks noChangeArrowheads="1"/>
          </xdr:cNvSpPr>
        </xdr:nvSpPr>
        <xdr:spPr>
          <a:xfrm>
            <a:off x="11115083" y="3632426"/>
            <a:ext cx="371800" cy="2456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74" name="Gewinkelte Verbindung 170"/>
          <xdr:cNvSpPr>
            <a:spLocks/>
          </xdr:cNvSpPr>
        </xdr:nvSpPr>
        <xdr:spPr>
          <a:xfrm>
            <a:off x="10028464" y="3416073"/>
            <a:ext cx="1047929" cy="229620"/>
          </a:xfrm>
          <a:prstGeom prst="bentConnector3">
            <a:avLst>
              <a:gd name="adj" fmla="val 14220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438150</xdr:colOff>
      <xdr:row>96</xdr:row>
      <xdr:rowOff>466725</xdr:rowOff>
    </xdr:from>
    <xdr:to>
      <xdr:col>10</xdr:col>
      <xdr:colOff>3009900</xdr:colOff>
      <xdr:row>97</xdr:row>
      <xdr:rowOff>466725</xdr:rowOff>
    </xdr:to>
    <xdr:grpSp>
      <xdr:nvGrpSpPr>
        <xdr:cNvPr id="75" name="Gruppieren 267"/>
        <xdr:cNvGrpSpPr>
          <a:grpSpLocks/>
        </xdr:cNvGrpSpPr>
      </xdr:nvGrpSpPr>
      <xdr:grpSpPr>
        <a:xfrm>
          <a:off x="8772525" y="34928175"/>
          <a:ext cx="2562225" cy="571500"/>
          <a:chOff x="7211786" y="2529568"/>
          <a:chExt cx="2055133" cy="560047"/>
        </a:xfrm>
        <a:solidFill>
          <a:srgbClr val="FFFFFF"/>
        </a:solidFill>
      </xdr:grpSpPr>
      <xdr:sp>
        <xdr:nvSpPr>
          <xdr:cNvPr id="76" name="Text Box 67"/>
          <xdr:cNvSpPr txBox="1">
            <a:spLocks noChangeArrowheads="1"/>
          </xdr:cNvSpPr>
        </xdr:nvSpPr>
        <xdr:spPr>
          <a:xfrm>
            <a:off x="7896659" y="2529568"/>
            <a:ext cx="456753" cy="326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77" name="Gruppieren 262"/>
          <xdr:cNvGrpSpPr>
            <a:grpSpLocks/>
          </xdr:cNvGrpSpPr>
        </xdr:nvGrpSpPr>
        <xdr:grpSpPr>
          <a:xfrm>
            <a:off x="7211786" y="2762268"/>
            <a:ext cx="2055133" cy="327347"/>
            <a:chOff x="10450286" y="2803071"/>
            <a:chExt cx="2055133" cy="327365"/>
          </a:xfrm>
          <a:solidFill>
            <a:srgbClr val="FFFFFF"/>
          </a:solidFill>
        </xdr:grpSpPr>
        <xdr:sp>
          <xdr:nvSpPr>
            <xdr:cNvPr id="78" name="Text Box 66"/>
            <xdr:cNvSpPr txBox="1">
              <a:spLocks noChangeArrowheads="1"/>
            </xdr:cNvSpPr>
          </xdr:nvSpPr>
          <xdr:spPr>
            <a:xfrm>
              <a:off x="12143716" y="2822386"/>
              <a:ext cx="361703" cy="2146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79" name="Gerade Verbindung 259"/>
            <xdr:cNvSpPr>
              <a:spLocks/>
            </xdr:cNvSpPr>
          </xdr:nvSpPr>
          <xdr:spPr>
            <a:xfrm>
              <a:off x="10450286" y="2803071"/>
              <a:ext cx="1632803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80" name="Gerade Verbindung 261"/>
            <xdr:cNvSpPr>
              <a:spLocks/>
            </xdr:cNvSpPr>
          </xdr:nvSpPr>
          <xdr:spPr>
            <a:xfrm rot="5400000">
              <a:off x="11923816" y="2966344"/>
              <a:ext cx="326766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466725</xdr:colOff>
      <xdr:row>98</xdr:row>
      <xdr:rowOff>200025</xdr:rowOff>
    </xdr:from>
    <xdr:to>
      <xdr:col>10</xdr:col>
      <xdr:colOff>3038475</xdr:colOff>
      <xdr:row>99</xdr:row>
      <xdr:rowOff>190500</xdr:rowOff>
    </xdr:to>
    <xdr:grpSp>
      <xdr:nvGrpSpPr>
        <xdr:cNvPr id="81" name="Gruppieren 288"/>
        <xdr:cNvGrpSpPr>
          <a:grpSpLocks/>
        </xdr:cNvGrpSpPr>
      </xdr:nvGrpSpPr>
      <xdr:grpSpPr>
        <a:xfrm>
          <a:off x="8801100" y="35804475"/>
          <a:ext cx="2571750" cy="561975"/>
          <a:chOff x="9500507" y="3035754"/>
          <a:chExt cx="2055133" cy="560842"/>
        </a:xfrm>
        <a:solidFill>
          <a:srgbClr val="FFFFFF"/>
        </a:solidFill>
      </xdr:grpSpPr>
      <xdr:sp>
        <xdr:nvSpPr>
          <xdr:cNvPr id="82" name="Text Box 67"/>
          <xdr:cNvSpPr txBox="1">
            <a:spLocks noChangeArrowheads="1"/>
          </xdr:cNvSpPr>
        </xdr:nvSpPr>
        <xdr:spPr>
          <a:xfrm>
            <a:off x="10176132" y="3035754"/>
            <a:ext cx="446991" cy="323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83" name="Gruppieren 262"/>
          <xdr:cNvGrpSpPr>
            <a:grpSpLocks/>
          </xdr:cNvGrpSpPr>
        </xdr:nvGrpSpPr>
        <xdr:grpSpPr>
          <a:xfrm>
            <a:off x="9500507" y="3268503"/>
            <a:ext cx="2055133" cy="328093"/>
            <a:chOff x="10450286" y="2803071"/>
            <a:chExt cx="2055133" cy="328160"/>
          </a:xfrm>
          <a:solidFill>
            <a:srgbClr val="FFFFFF"/>
          </a:solidFill>
        </xdr:grpSpPr>
        <xdr:sp>
          <xdr:nvSpPr>
            <xdr:cNvPr id="84" name="Text Box 66"/>
            <xdr:cNvSpPr txBox="1">
              <a:spLocks noChangeArrowheads="1"/>
            </xdr:cNvSpPr>
          </xdr:nvSpPr>
          <xdr:spPr>
            <a:xfrm>
              <a:off x="12143716" y="2807993"/>
              <a:ext cx="361703" cy="22815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85" name="Gerade Verbindung 285"/>
            <xdr:cNvSpPr>
              <a:spLocks/>
            </xdr:cNvSpPr>
          </xdr:nvSpPr>
          <xdr:spPr>
            <a:xfrm>
              <a:off x="10450286" y="2803071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86" name="Gerade Verbindung 286"/>
            <xdr:cNvSpPr>
              <a:spLocks/>
            </xdr:cNvSpPr>
          </xdr:nvSpPr>
          <xdr:spPr>
            <a:xfrm rot="5400000">
              <a:off x="11923816" y="2966331"/>
              <a:ext cx="326766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87" name="Gerade Verbindung 287"/>
            <xdr:cNvSpPr>
              <a:spLocks/>
            </xdr:cNvSpPr>
          </xdr:nvSpPr>
          <xdr:spPr>
            <a:xfrm>
              <a:off x="10450286" y="3129672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95250</xdr:rowOff>
    </xdr:to>
    <xdr:pic>
      <xdr:nvPicPr>
        <xdr:cNvPr id="88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4</xdr:col>
      <xdr:colOff>266700</xdr:colOff>
      <xdr:row>31</xdr:row>
      <xdr:rowOff>114300</xdr:rowOff>
    </xdr:to>
    <xdr:pic>
      <xdr:nvPicPr>
        <xdr:cNvPr id="89" name="Imag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82300"/>
          <a:ext cx="2686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4</xdr:col>
      <xdr:colOff>266700</xdr:colOff>
      <xdr:row>60</xdr:row>
      <xdr:rowOff>104775</xdr:rowOff>
    </xdr:to>
    <xdr:pic>
      <xdr:nvPicPr>
        <xdr:cNvPr id="90" name="Imag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2686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19050</xdr:rowOff>
    </xdr:from>
    <xdr:to>
      <xdr:col>4</xdr:col>
      <xdr:colOff>266700</xdr:colOff>
      <xdr:row>89</xdr:row>
      <xdr:rowOff>114300</xdr:rowOff>
    </xdr:to>
    <xdr:pic>
      <xdr:nvPicPr>
        <xdr:cNvPr id="91" name="Imag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08800"/>
          <a:ext cx="2686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1428750</xdr:colOff>
      <xdr:row>26</xdr:row>
      <xdr:rowOff>114300</xdr:rowOff>
    </xdr:from>
    <xdr:to>
      <xdr:col>9</xdr:col>
      <xdr:colOff>0</xdr:colOff>
      <xdr:row>29</xdr:row>
      <xdr:rowOff>0</xdr:rowOff>
    </xdr:to>
    <xdr:pic>
      <xdr:nvPicPr>
        <xdr:cNvPr id="92" name="Imag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27747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1428750</xdr:colOff>
      <xdr:row>55</xdr:row>
      <xdr:rowOff>104775</xdr:rowOff>
    </xdr:from>
    <xdr:to>
      <xdr:col>9</xdr:col>
      <xdr:colOff>0</xdr:colOff>
      <xdr:row>57</xdr:row>
      <xdr:rowOff>190500</xdr:rowOff>
    </xdr:to>
    <xdr:pic>
      <xdr:nvPicPr>
        <xdr:cNvPr id="93" name="Imag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2103120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1428750</xdr:colOff>
      <xdr:row>84</xdr:row>
      <xdr:rowOff>114300</xdr:rowOff>
    </xdr:from>
    <xdr:to>
      <xdr:col>9</xdr:col>
      <xdr:colOff>0</xdr:colOff>
      <xdr:row>87</xdr:row>
      <xdr:rowOff>0</xdr:rowOff>
    </xdr:to>
    <xdr:pic>
      <xdr:nvPicPr>
        <xdr:cNvPr id="94" name="Imag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3180397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1428750</xdr:colOff>
      <xdr:row>113</xdr:row>
      <xdr:rowOff>114300</xdr:rowOff>
    </xdr:from>
    <xdr:to>
      <xdr:col>9</xdr:col>
      <xdr:colOff>0</xdr:colOff>
      <xdr:row>116</xdr:row>
      <xdr:rowOff>0</xdr:rowOff>
    </xdr:to>
    <xdr:pic>
      <xdr:nvPicPr>
        <xdr:cNvPr id="95" name="Imag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256722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mature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2"/>
  <sheetViews>
    <sheetView tabSelected="1" zoomScalePageLayoutView="0" workbookViewId="0" topLeftCell="A1">
      <selection activeCell="A5" sqref="A5"/>
    </sheetView>
  </sheetViews>
  <sheetFormatPr defaultColWidth="11.19921875" defaultRowHeight="15"/>
  <cols>
    <col min="1" max="4" width="11" style="19" customWidth="1"/>
    <col min="5" max="5" width="14.59765625" style="19" customWidth="1"/>
    <col min="6" max="16384" width="11" style="19" customWidth="1"/>
  </cols>
  <sheetData>
    <row r="1" ht="15"/>
    <row r="2" ht="15"/>
    <row r="3" ht="15"/>
    <row r="5" spans="1:10" ht="27.75">
      <c r="A5" s="21" t="s">
        <v>60</v>
      </c>
      <c r="B5" s="22"/>
      <c r="C5" s="22"/>
      <c r="D5" s="22"/>
      <c r="E5" s="22"/>
      <c r="F5" s="46"/>
      <c r="G5" s="39"/>
      <c r="H5" s="22"/>
      <c r="I5" s="72" t="str">
        <f>version</f>
        <v>Version 11/2020 hs/gg</v>
      </c>
      <c r="J5" s="22"/>
    </row>
    <row r="7" ht="15.75">
      <c r="A7" s="20" t="s">
        <v>61</v>
      </c>
    </row>
    <row r="8" spans="1:4" ht="15.75">
      <c r="A8" s="24"/>
      <c r="B8" s="24"/>
      <c r="C8" s="24"/>
      <c r="D8" s="24"/>
    </row>
    <row r="9" spans="1:4" ht="15.75">
      <c r="A9" s="24" t="s">
        <v>62</v>
      </c>
      <c r="B9" s="24"/>
      <c r="C9" s="24"/>
      <c r="D9" s="24"/>
    </row>
    <row r="10" spans="1:4" ht="15.75">
      <c r="A10" s="24" t="s">
        <v>65</v>
      </c>
      <c r="B10" s="24"/>
      <c r="C10" s="24"/>
      <c r="D10" s="24"/>
    </row>
    <row r="11" spans="1:4" ht="15.75">
      <c r="A11" s="24" t="s">
        <v>99</v>
      </c>
      <c r="B11" s="24"/>
      <c r="C11" s="24"/>
      <c r="D11" s="24"/>
    </row>
    <row r="12" spans="1:4" ht="15.75">
      <c r="A12" s="24" t="s">
        <v>73</v>
      </c>
      <c r="B12" s="24"/>
      <c r="C12" s="24"/>
      <c r="D12" s="24"/>
    </row>
    <row r="13" spans="1:4" ht="15.75">
      <c r="A13" s="24" t="s">
        <v>64</v>
      </c>
      <c r="B13" s="24"/>
      <c r="C13" s="24"/>
      <c r="D13" s="24"/>
    </row>
    <row r="14" spans="1:4" ht="15.75">
      <c r="A14" s="148" t="s">
        <v>92</v>
      </c>
      <c r="B14" s="146" t="s">
        <v>96</v>
      </c>
      <c r="C14" s="24"/>
      <c r="D14" s="24"/>
    </row>
    <row r="15" spans="1:4" ht="15.75">
      <c r="A15" s="24"/>
      <c r="B15" s="146" t="s">
        <v>93</v>
      </c>
      <c r="C15" s="24"/>
      <c r="D15" s="24"/>
    </row>
    <row r="16" spans="1:4" ht="15.75">
      <c r="A16" s="24"/>
      <c r="B16" s="146" t="s">
        <v>97</v>
      </c>
      <c r="C16" s="24"/>
      <c r="D16" s="24"/>
    </row>
    <row r="17" spans="1:4" ht="15.75">
      <c r="A17" s="24"/>
      <c r="B17" s="146" t="s">
        <v>94</v>
      </c>
      <c r="C17" s="24"/>
      <c r="D17" s="24"/>
    </row>
    <row r="18" spans="1:4" ht="15.75">
      <c r="A18" s="24"/>
      <c r="B18" s="146" t="s">
        <v>95</v>
      </c>
      <c r="C18" s="24"/>
      <c r="D18" s="24"/>
    </row>
    <row r="19" spans="1:4" ht="15.75">
      <c r="A19" s="24"/>
      <c r="B19" s="146" t="s">
        <v>100</v>
      </c>
      <c r="C19" s="24"/>
      <c r="D19" s="24"/>
    </row>
    <row r="20" spans="1:4" ht="15.75">
      <c r="A20" s="24"/>
      <c r="B20" s="146" t="s">
        <v>101</v>
      </c>
      <c r="C20" s="24"/>
      <c r="D20" s="24"/>
    </row>
    <row r="21" spans="1:4" ht="15.75">
      <c r="A21" s="24" t="s">
        <v>74</v>
      </c>
      <c r="B21" s="24"/>
      <c r="C21" s="24"/>
      <c r="D21" s="24"/>
    </row>
    <row r="22" spans="1:4" ht="15.75">
      <c r="A22" s="24" t="s">
        <v>75</v>
      </c>
      <c r="B22" s="24"/>
      <c r="C22" s="24"/>
      <c r="D22" s="24"/>
    </row>
    <row r="24" spans="1:4" ht="15.75">
      <c r="A24" s="24" t="s">
        <v>66</v>
      </c>
      <c r="B24" s="24"/>
      <c r="C24" s="24"/>
      <c r="D24" s="24"/>
    </row>
    <row r="25" spans="1:4" ht="15.75">
      <c r="A25" s="24" t="s">
        <v>67</v>
      </c>
      <c r="B25" s="24"/>
      <c r="C25" s="24"/>
      <c r="D25" s="24"/>
    </row>
    <row r="26" spans="1:4" ht="15.75">
      <c r="A26" s="24"/>
      <c r="B26" s="24"/>
      <c r="C26" s="24"/>
      <c r="D26" s="24"/>
    </row>
    <row r="27" spans="1:4" ht="15.75">
      <c r="A27" s="24" t="s">
        <v>88</v>
      </c>
      <c r="B27" s="24"/>
      <c r="C27" s="24"/>
      <c r="D27" s="24"/>
    </row>
    <row r="28" spans="1:10" ht="15.75">
      <c r="A28" s="26"/>
      <c r="B28" s="26"/>
      <c r="C28" s="26"/>
      <c r="D28" s="26"/>
      <c r="E28" s="22"/>
      <c r="F28" s="22"/>
      <c r="G28" s="22"/>
      <c r="H28" s="22"/>
      <c r="I28" s="22"/>
      <c r="J28" s="22"/>
    </row>
    <row r="29" spans="1:9" ht="15.75">
      <c r="A29" s="24" t="s">
        <v>68</v>
      </c>
      <c r="B29" s="25"/>
      <c r="C29" s="23"/>
      <c r="D29" s="24"/>
      <c r="I29"/>
    </row>
    <row r="30" ht="15">
      <c r="B30" s="24"/>
    </row>
    <row r="31" spans="1:4" ht="15">
      <c r="A31" s="59" t="s">
        <v>63</v>
      </c>
      <c r="B31" s="25"/>
      <c r="C31" s="24"/>
      <c r="D31" s="24"/>
    </row>
    <row r="32" spans="1:3" ht="15">
      <c r="A32" s="149"/>
      <c r="B32" s="149"/>
      <c r="C32" s="149"/>
    </row>
  </sheetData>
  <sheetProtection password="E1DC" sheet="1" scenarios="1" selectLockedCells="1"/>
  <mergeCells count="1">
    <mergeCell ref="A32:C32"/>
  </mergeCells>
  <hyperlinks>
    <hyperlink ref="A31" r:id="rId1" display="www.armature.ch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showZeros="0" zoomScalePageLayoutView="0" workbookViewId="0" topLeftCell="A1">
      <selection activeCell="A6" sqref="A6:D6"/>
    </sheetView>
  </sheetViews>
  <sheetFormatPr defaultColWidth="11.19921875" defaultRowHeight="15"/>
  <cols>
    <col min="1" max="1" width="10.09765625" style="0" customWidth="1"/>
    <col min="2" max="3" width="9.19921875" style="0" customWidth="1"/>
    <col min="4" max="4" width="10.5" style="0" customWidth="1"/>
    <col min="6" max="6" width="9.19921875" style="0" customWidth="1"/>
    <col min="7" max="7" width="10.5" style="0" customWidth="1"/>
    <col min="11" max="11" width="11" style="3" customWidth="1"/>
  </cols>
  <sheetData>
    <row r="1" spans="8:12" ht="12.75" customHeight="1">
      <c r="H1" s="12"/>
      <c r="I1" s="12"/>
      <c r="J1" s="12"/>
      <c r="K1" s="11"/>
      <c r="L1" s="12"/>
    </row>
    <row r="2" spans="8:12" ht="12.75" customHeight="1">
      <c r="H2" s="12"/>
      <c r="I2" s="12"/>
      <c r="J2" s="12"/>
      <c r="K2" s="11"/>
      <c r="L2" s="12"/>
    </row>
    <row r="3" spans="8:12" ht="12.75" customHeight="1">
      <c r="H3" s="12"/>
      <c r="I3" s="128" t="s">
        <v>72</v>
      </c>
      <c r="J3" s="128"/>
      <c r="K3" s="129"/>
      <c r="L3" s="12"/>
    </row>
    <row r="4" spans="8:12" ht="6" customHeight="1">
      <c r="H4" s="12"/>
      <c r="I4" s="12"/>
      <c r="J4" s="12"/>
      <c r="K4" s="11"/>
      <c r="L4" s="12"/>
    </row>
    <row r="5" spans="1:12" ht="15.75">
      <c r="A5" s="78" t="s">
        <v>33</v>
      </c>
      <c r="B5" s="79"/>
      <c r="C5" s="79"/>
      <c r="D5" s="80"/>
      <c r="E5" s="157" t="s">
        <v>19</v>
      </c>
      <c r="F5" s="158"/>
      <c r="G5" s="159"/>
      <c r="H5" s="130"/>
      <c r="I5" s="11"/>
      <c r="J5" s="12"/>
      <c r="K5" s="11"/>
      <c r="L5" s="12"/>
    </row>
    <row r="6" spans="1:12" ht="15" customHeight="1">
      <c r="A6" s="160"/>
      <c r="B6" s="161"/>
      <c r="C6" s="161"/>
      <c r="D6" s="162"/>
      <c r="E6" s="163"/>
      <c r="F6" s="164"/>
      <c r="G6" s="165"/>
      <c r="H6" s="130"/>
      <c r="I6" s="12"/>
      <c r="J6" s="12"/>
      <c r="K6" s="11"/>
      <c r="L6" s="12"/>
    </row>
    <row r="7" spans="1:12" ht="15.75">
      <c r="A7" s="78" t="s">
        <v>39</v>
      </c>
      <c r="B7" s="79"/>
      <c r="C7" s="79"/>
      <c r="D7" s="80"/>
      <c r="E7" s="79" t="s">
        <v>21</v>
      </c>
      <c r="F7" s="81"/>
      <c r="G7" s="82"/>
      <c r="H7" s="130"/>
      <c r="I7" s="130"/>
      <c r="J7" s="12"/>
      <c r="K7" s="11"/>
      <c r="L7" s="12"/>
    </row>
    <row r="8" spans="1:12" ht="13.5" customHeight="1">
      <c r="A8" s="181"/>
      <c r="B8" s="180"/>
      <c r="C8" s="180"/>
      <c r="D8" s="182"/>
      <c r="E8" s="163"/>
      <c r="F8" s="164"/>
      <c r="G8" s="165"/>
      <c r="H8" s="130"/>
      <c r="I8" s="130"/>
      <c r="J8" s="12"/>
      <c r="K8" s="11"/>
      <c r="L8" s="12"/>
    </row>
    <row r="9" spans="1:12" ht="15.75">
      <c r="A9" s="78" t="s">
        <v>40</v>
      </c>
      <c r="B9" s="81"/>
      <c r="C9" s="83"/>
      <c r="D9" s="80"/>
      <c r="E9" s="84" t="s">
        <v>22</v>
      </c>
      <c r="F9" s="183"/>
      <c r="G9" s="184"/>
      <c r="H9" s="130"/>
      <c r="I9" s="130"/>
      <c r="J9" s="12"/>
      <c r="K9" s="11"/>
      <c r="L9" s="12"/>
    </row>
    <row r="10" spans="1:12" ht="15.75">
      <c r="A10" s="176"/>
      <c r="B10" s="177"/>
      <c r="C10" s="177"/>
      <c r="D10" s="178"/>
      <c r="E10" s="86" t="s">
        <v>34</v>
      </c>
      <c r="F10" s="86" t="s">
        <v>35</v>
      </c>
      <c r="G10" s="86" t="s">
        <v>36</v>
      </c>
      <c r="H10" s="130"/>
      <c r="I10" s="130"/>
      <c r="J10" s="12"/>
      <c r="K10" s="11"/>
      <c r="L10" s="12"/>
    </row>
    <row r="11" spans="1:12" ht="14.25" customHeight="1">
      <c r="A11" s="85" t="s">
        <v>41</v>
      </c>
      <c r="B11" s="81"/>
      <c r="C11" s="83"/>
      <c r="D11" s="80"/>
      <c r="E11" s="166"/>
      <c r="F11" s="166"/>
      <c r="G11" s="166"/>
      <c r="H11" s="130"/>
      <c r="I11" s="130"/>
      <c r="J11" s="12"/>
      <c r="K11" s="11"/>
      <c r="L11" s="12"/>
    </row>
    <row r="12" spans="1:12" ht="14.25" customHeight="1">
      <c r="A12" s="173"/>
      <c r="B12" s="174"/>
      <c r="C12" s="174"/>
      <c r="D12" s="175"/>
      <c r="E12" s="167"/>
      <c r="F12" s="167"/>
      <c r="G12" s="167"/>
      <c r="H12" s="130"/>
      <c r="I12" s="12"/>
      <c r="J12" s="12"/>
      <c r="K12" s="11"/>
      <c r="L12" s="12"/>
    </row>
    <row r="13" spans="1:12" ht="12.75" customHeight="1">
      <c r="A13" s="170"/>
      <c r="B13" s="171"/>
      <c r="C13" s="171"/>
      <c r="D13" s="172"/>
      <c r="E13" s="78" t="s">
        <v>38</v>
      </c>
      <c r="F13" s="81"/>
      <c r="G13" s="86" t="s">
        <v>37</v>
      </c>
      <c r="H13" s="130"/>
      <c r="I13" s="131"/>
      <c r="J13" s="12"/>
      <c r="K13" s="11"/>
      <c r="L13" s="12"/>
    </row>
    <row r="14" spans="1:12" ht="17.25" customHeight="1">
      <c r="A14" s="84" t="s">
        <v>77</v>
      </c>
      <c r="B14" s="185"/>
      <c r="C14" s="185"/>
      <c r="D14" s="184"/>
      <c r="E14" s="179"/>
      <c r="F14" s="180"/>
      <c r="G14" s="60"/>
      <c r="H14" s="130"/>
      <c r="I14" s="131"/>
      <c r="J14" s="12"/>
      <c r="K14" s="11"/>
      <c r="L14" s="12"/>
    </row>
    <row r="15" spans="1:12" ht="16.5" customHeight="1">
      <c r="A15" s="4"/>
      <c r="B15" s="4"/>
      <c r="C15" s="4"/>
      <c r="D15" s="3"/>
      <c r="F15" s="3"/>
      <c r="H15" s="130"/>
      <c r="I15" s="130"/>
      <c r="J15" s="12"/>
      <c r="K15" s="11"/>
      <c r="L15" s="12"/>
    </row>
    <row r="16" spans="1:12" ht="18.75" customHeight="1">
      <c r="A16" s="7" t="s">
        <v>42</v>
      </c>
      <c r="B16" s="8"/>
      <c r="C16" s="8"/>
      <c r="D16" s="8"/>
      <c r="H16" s="12"/>
      <c r="I16" s="12"/>
      <c r="J16" s="12"/>
      <c r="K16" s="132" t="s">
        <v>84</v>
      </c>
      <c r="L16" s="12"/>
    </row>
    <row r="17" spans="1:12" ht="12.75" customHeight="1">
      <c r="A17" s="150" t="s">
        <v>43</v>
      </c>
      <c r="B17" s="150"/>
      <c r="C17" s="150"/>
      <c r="D17" s="150"/>
      <c r="E17" s="1"/>
      <c r="F17" s="6" t="s">
        <v>76</v>
      </c>
      <c r="G17" s="62" t="s">
        <v>102</v>
      </c>
      <c r="H17" s="130"/>
      <c r="I17" s="133" t="s">
        <v>76</v>
      </c>
      <c r="J17" s="11" t="s">
        <v>2</v>
      </c>
      <c r="K17" s="11" t="s">
        <v>104</v>
      </c>
      <c r="L17" s="12"/>
    </row>
    <row r="18" spans="1:12" ht="15.75">
      <c r="A18" s="87" t="s">
        <v>44</v>
      </c>
      <c r="B18" s="88"/>
      <c r="C18" s="88"/>
      <c r="D18" s="89" t="s">
        <v>45</v>
      </c>
      <c r="E18" s="90" t="s">
        <v>46</v>
      </c>
      <c r="F18" s="88"/>
      <c r="G18" s="91"/>
      <c r="H18" s="12"/>
      <c r="I18" s="11"/>
      <c r="J18" s="11" t="s">
        <v>16</v>
      </c>
      <c r="K18" s="11" t="s">
        <v>104</v>
      </c>
      <c r="L18" s="12"/>
    </row>
    <row r="19" spans="1:12" ht="15.75">
      <c r="A19" s="92" t="s">
        <v>5</v>
      </c>
      <c r="B19" s="93" t="s">
        <v>47</v>
      </c>
      <c r="C19" s="94" t="s">
        <v>48</v>
      </c>
      <c r="D19" s="95" t="s">
        <v>1</v>
      </c>
      <c r="E19" s="96" t="s">
        <v>5</v>
      </c>
      <c r="F19" s="93" t="s">
        <v>47</v>
      </c>
      <c r="G19" s="93" t="s">
        <v>48</v>
      </c>
      <c r="H19" s="12"/>
      <c r="I19" s="11"/>
      <c r="J19" s="126" t="s">
        <v>69</v>
      </c>
      <c r="K19" s="11" t="s">
        <v>85</v>
      </c>
      <c r="L19" s="12"/>
    </row>
    <row r="20" spans="1:12" ht="15.75">
      <c r="A20" s="97">
        <v>6</v>
      </c>
      <c r="B20" s="98">
        <f>C20/D20</f>
        <v>0</v>
      </c>
      <c r="C20" s="98">
        <f>Positions!O119</f>
        <v>0</v>
      </c>
      <c r="D20" s="99">
        <v>0.222</v>
      </c>
      <c r="E20" s="97">
        <v>6</v>
      </c>
      <c r="F20" s="98">
        <f>G20/D20</f>
        <v>0</v>
      </c>
      <c r="G20" s="100">
        <f>Positions!AE119</f>
        <v>0</v>
      </c>
      <c r="H20" s="12"/>
      <c r="I20" s="12"/>
      <c r="J20" s="126" t="s">
        <v>71</v>
      </c>
      <c r="K20" s="11" t="s">
        <v>86</v>
      </c>
      <c r="L20" s="12"/>
    </row>
    <row r="21" spans="1:12" ht="15.75">
      <c r="A21" s="101">
        <v>8</v>
      </c>
      <c r="B21" s="102">
        <f aca="true" t="shared" si="0" ref="B21:B32">C21/D21</f>
        <v>0</v>
      </c>
      <c r="C21" s="102">
        <f>Positions!P119</f>
        <v>0</v>
      </c>
      <c r="D21" s="103">
        <v>0.395</v>
      </c>
      <c r="E21" s="104">
        <v>8</v>
      </c>
      <c r="F21" s="102">
        <f aca="true" t="shared" si="1" ref="F21:F32">G21/D21</f>
        <v>0</v>
      </c>
      <c r="G21" s="105">
        <f>Positions!AF119</f>
        <v>0</v>
      </c>
      <c r="H21" s="12"/>
      <c r="I21" s="11"/>
      <c r="J21" s="126" t="s">
        <v>70</v>
      </c>
      <c r="K21" s="11" t="s">
        <v>87</v>
      </c>
      <c r="L21" s="12"/>
    </row>
    <row r="22" spans="1:12" ht="15.75">
      <c r="A22" s="101">
        <v>10</v>
      </c>
      <c r="B22" s="102">
        <f t="shared" si="0"/>
        <v>0</v>
      </c>
      <c r="C22" s="102">
        <f>Positions!Q119</f>
        <v>0</v>
      </c>
      <c r="D22" s="103">
        <v>0.617</v>
      </c>
      <c r="E22" s="104">
        <v>10</v>
      </c>
      <c r="F22" s="102">
        <f t="shared" si="1"/>
        <v>0</v>
      </c>
      <c r="G22" s="105">
        <f>Positions!AG119</f>
        <v>0</v>
      </c>
      <c r="H22" s="12"/>
      <c r="I22" s="12"/>
      <c r="J22" s="11" t="s">
        <v>17</v>
      </c>
      <c r="K22" s="11" t="s">
        <v>103</v>
      </c>
      <c r="L22" s="12"/>
    </row>
    <row r="23" spans="1:12" ht="15.75">
      <c r="A23" s="101">
        <v>12</v>
      </c>
      <c r="B23" s="102">
        <f t="shared" si="0"/>
        <v>0</v>
      </c>
      <c r="C23" s="102">
        <f>Positions!R119</f>
        <v>0</v>
      </c>
      <c r="D23" s="103">
        <v>0.888</v>
      </c>
      <c r="E23" s="104">
        <v>12</v>
      </c>
      <c r="F23" s="102">
        <f t="shared" si="1"/>
        <v>0</v>
      </c>
      <c r="G23" s="105">
        <f>Positions!AH119</f>
        <v>0</v>
      </c>
      <c r="H23" s="12"/>
      <c r="J23" s="11" t="s">
        <v>102</v>
      </c>
      <c r="K23" s="11" t="s">
        <v>103</v>
      </c>
      <c r="L23" s="12"/>
    </row>
    <row r="24" spans="1:12" ht="15.75">
      <c r="A24" s="101">
        <v>14</v>
      </c>
      <c r="B24" s="102">
        <f t="shared" si="0"/>
        <v>0</v>
      </c>
      <c r="C24" s="102">
        <f>Positions!S119</f>
        <v>0</v>
      </c>
      <c r="D24" s="103">
        <v>1.21</v>
      </c>
      <c r="E24" s="104">
        <v>14</v>
      </c>
      <c r="F24" s="102">
        <f t="shared" si="1"/>
        <v>0</v>
      </c>
      <c r="G24" s="105">
        <f>Positions!AI119</f>
        <v>0</v>
      </c>
      <c r="H24" s="12"/>
      <c r="I24" s="133" t="s">
        <v>32</v>
      </c>
      <c r="J24" s="147" t="s">
        <v>18</v>
      </c>
      <c r="K24" s="11"/>
      <c r="L24" s="12"/>
    </row>
    <row r="25" spans="1:12" ht="15.75">
      <c r="A25" s="101">
        <v>16</v>
      </c>
      <c r="B25" s="102">
        <f t="shared" si="0"/>
        <v>0</v>
      </c>
      <c r="C25" s="102">
        <f>Positions!T119</f>
        <v>0</v>
      </c>
      <c r="D25" s="103">
        <v>1.58</v>
      </c>
      <c r="E25" s="104">
        <v>16</v>
      </c>
      <c r="F25" s="102">
        <f t="shared" si="1"/>
        <v>0</v>
      </c>
      <c r="G25" s="105">
        <f>Positions!AJ119</f>
        <v>0</v>
      </c>
      <c r="H25" s="12"/>
      <c r="I25" s="12"/>
      <c r="J25" s="12"/>
      <c r="K25" s="11"/>
      <c r="L25" s="12"/>
    </row>
    <row r="26" spans="1:12" ht="15.75">
      <c r="A26" s="101">
        <v>18</v>
      </c>
      <c r="B26" s="102">
        <f t="shared" si="0"/>
        <v>0</v>
      </c>
      <c r="C26" s="102">
        <f>Positions!U119</f>
        <v>0</v>
      </c>
      <c r="D26" s="103">
        <v>2</v>
      </c>
      <c r="E26" s="104">
        <v>18</v>
      </c>
      <c r="F26" s="102">
        <f t="shared" si="1"/>
        <v>0</v>
      </c>
      <c r="G26" s="105">
        <f>Positions!AK119</f>
        <v>0</v>
      </c>
      <c r="H26" s="12"/>
      <c r="I26" s="12"/>
      <c r="J26" s="12"/>
      <c r="K26" s="11"/>
      <c r="L26" s="12"/>
    </row>
    <row r="27" spans="1:12" ht="15.75">
      <c r="A27" s="101">
        <v>20</v>
      </c>
      <c r="B27" s="102">
        <f t="shared" si="0"/>
        <v>0</v>
      </c>
      <c r="C27" s="102">
        <f>Positions!V119</f>
        <v>0</v>
      </c>
      <c r="D27" s="103">
        <v>2.47</v>
      </c>
      <c r="E27" s="104">
        <v>20</v>
      </c>
      <c r="F27" s="102">
        <f t="shared" si="1"/>
        <v>0</v>
      </c>
      <c r="G27" s="105">
        <f>Positions!AL119</f>
        <v>0</v>
      </c>
      <c r="H27" s="12"/>
      <c r="I27" s="12"/>
      <c r="J27" s="12"/>
      <c r="K27" s="11"/>
      <c r="L27" s="12"/>
    </row>
    <row r="28" spans="1:12" ht="15.75">
      <c r="A28" s="101">
        <v>22</v>
      </c>
      <c r="B28" s="102">
        <f t="shared" si="0"/>
        <v>0</v>
      </c>
      <c r="C28" s="102">
        <f>Positions!W119</f>
        <v>0</v>
      </c>
      <c r="D28" s="103">
        <v>2.98</v>
      </c>
      <c r="E28" s="104">
        <v>22</v>
      </c>
      <c r="F28" s="102">
        <f t="shared" si="1"/>
        <v>0</v>
      </c>
      <c r="G28" s="105">
        <f>Positions!AM119</f>
        <v>0</v>
      </c>
      <c r="H28" s="12"/>
      <c r="I28" s="12"/>
      <c r="J28" s="12"/>
      <c r="K28" s="11"/>
      <c r="L28" s="12"/>
    </row>
    <row r="29" spans="1:7" ht="15.75">
      <c r="A29" s="101">
        <v>26</v>
      </c>
      <c r="B29" s="102">
        <f t="shared" si="0"/>
        <v>0</v>
      </c>
      <c r="C29" s="102">
        <f>Positions!X119</f>
        <v>0</v>
      </c>
      <c r="D29" s="103">
        <v>4.17</v>
      </c>
      <c r="E29" s="104">
        <v>26</v>
      </c>
      <c r="F29" s="102">
        <f t="shared" si="1"/>
        <v>0</v>
      </c>
      <c r="G29" s="105">
        <f>Positions!AN119</f>
        <v>0</v>
      </c>
    </row>
    <row r="30" spans="1:7" ht="15.75">
      <c r="A30" s="101">
        <v>30</v>
      </c>
      <c r="B30" s="102">
        <f t="shared" si="0"/>
        <v>0</v>
      </c>
      <c r="C30" s="102">
        <f>Positions!Y119</f>
        <v>0</v>
      </c>
      <c r="D30" s="103">
        <v>5.55</v>
      </c>
      <c r="E30" s="104">
        <v>30</v>
      </c>
      <c r="F30" s="102">
        <f t="shared" si="1"/>
        <v>0</v>
      </c>
      <c r="G30" s="105">
        <f>Positions!AO119</f>
        <v>0</v>
      </c>
    </row>
    <row r="31" spans="1:7" ht="15.75">
      <c r="A31" s="101">
        <v>34</v>
      </c>
      <c r="B31" s="102">
        <f t="shared" si="0"/>
        <v>0</v>
      </c>
      <c r="C31" s="102">
        <f>Positions!Z119</f>
        <v>0</v>
      </c>
      <c r="D31" s="103">
        <v>7.13</v>
      </c>
      <c r="E31" s="104">
        <v>30</v>
      </c>
      <c r="F31" s="102">
        <f t="shared" si="1"/>
        <v>0</v>
      </c>
      <c r="G31" s="105">
        <f>Positions!AP119</f>
        <v>0</v>
      </c>
    </row>
    <row r="32" spans="1:7" ht="15.75">
      <c r="A32" s="106">
        <v>40</v>
      </c>
      <c r="B32" s="107">
        <f t="shared" si="0"/>
        <v>0</v>
      </c>
      <c r="C32" s="107">
        <f>Positions!AA119</f>
        <v>0</v>
      </c>
      <c r="D32" s="108">
        <v>9.87</v>
      </c>
      <c r="E32" s="109">
        <v>40</v>
      </c>
      <c r="F32" s="107">
        <f t="shared" si="1"/>
        <v>0</v>
      </c>
      <c r="G32" s="110">
        <f>Positions!AQ119</f>
        <v>0</v>
      </c>
    </row>
    <row r="33" spans="1:7" ht="15.75">
      <c r="A33" s="111" t="s">
        <v>105</v>
      </c>
      <c r="B33" s="12"/>
      <c r="C33" s="12"/>
      <c r="D33" s="12"/>
      <c r="E33" s="12"/>
      <c r="F33" s="12"/>
      <c r="G33" s="12"/>
    </row>
    <row r="34" spans="1:7" ht="15.75">
      <c r="A34" s="112" t="s">
        <v>49</v>
      </c>
      <c r="B34" s="88"/>
      <c r="C34" s="113">
        <f>SUM(C20:C32)</f>
        <v>0</v>
      </c>
      <c r="D34" s="88" t="s">
        <v>3</v>
      </c>
      <c r="E34" s="88" t="s">
        <v>50</v>
      </c>
      <c r="F34" s="113">
        <f>SUM(G20:G32)</f>
        <v>0</v>
      </c>
      <c r="G34" s="91" t="s">
        <v>3</v>
      </c>
    </row>
    <row r="35" spans="1:7" ht="15.75">
      <c r="A35" s="92" t="s">
        <v>52</v>
      </c>
      <c r="B35" s="94"/>
      <c r="C35" s="114">
        <f>Positions!N117+Positions!AD116</f>
        <v>0</v>
      </c>
      <c r="D35" s="94"/>
      <c r="E35" s="94" t="s">
        <v>51</v>
      </c>
      <c r="F35" s="115">
        <f>F34+C34</f>
        <v>0</v>
      </c>
      <c r="G35" s="96" t="s">
        <v>3</v>
      </c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16" t="s">
        <v>53</v>
      </c>
      <c r="B37" s="117"/>
      <c r="C37" s="117"/>
      <c r="D37" s="118"/>
      <c r="E37" s="119" t="s">
        <v>78</v>
      </c>
      <c r="F37" s="117"/>
      <c r="G37" s="120"/>
    </row>
    <row r="38" spans="1:7" ht="15.75">
      <c r="A38" s="93" t="s">
        <v>55</v>
      </c>
      <c r="B38" s="93" t="s">
        <v>56</v>
      </c>
      <c r="C38" s="93" t="s">
        <v>57</v>
      </c>
      <c r="D38" s="121" t="s">
        <v>58</v>
      </c>
      <c r="E38" s="168" t="s">
        <v>23</v>
      </c>
      <c r="F38" s="169"/>
      <c r="G38" s="93" t="s">
        <v>54</v>
      </c>
    </row>
    <row r="39" spans="1:7" ht="15.75">
      <c r="A39" s="63"/>
      <c r="B39" s="64"/>
      <c r="C39" s="64"/>
      <c r="D39" s="65"/>
      <c r="E39" s="155"/>
      <c r="F39" s="156"/>
      <c r="G39" s="69"/>
    </row>
    <row r="40" spans="1:7" ht="15.75">
      <c r="A40" s="66"/>
      <c r="B40" s="67"/>
      <c r="C40" s="67"/>
      <c r="D40" s="68"/>
      <c r="E40" s="151"/>
      <c r="F40" s="152"/>
      <c r="G40" s="70"/>
    </row>
    <row r="41" spans="1:7" ht="15.75">
      <c r="A41" s="66"/>
      <c r="B41" s="67"/>
      <c r="C41" s="67"/>
      <c r="D41" s="68"/>
      <c r="E41" s="151"/>
      <c r="F41" s="152"/>
      <c r="G41" s="70"/>
    </row>
    <row r="42" spans="1:7" ht="15.75">
      <c r="A42" s="66"/>
      <c r="B42" s="67"/>
      <c r="C42" s="67"/>
      <c r="D42" s="68"/>
      <c r="E42" s="151"/>
      <c r="F42" s="152"/>
      <c r="G42" s="70"/>
    </row>
    <row r="43" spans="1:7" ht="15.75">
      <c r="A43" s="66"/>
      <c r="B43" s="67"/>
      <c r="C43" s="67"/>
      <c r="D43" s="68"/>
      <c r="E43" s="151"/>
      <c r="F43" s="152"/>
      <c r="G43" s="70"/>
    </row>
    <row r="44" spans="1:7" ht="15.75">
      <c r="A44" s="66"/>
      <c r="B44" s="67"/>
      <c r="C44" s="67"/>
      <c r="D44" s="68"/>
      <c r="E44" s="151"/>
      <c r="F44" s="152"/>
      <c r="G44" s="70"/>
    </row>
    <row r="45" spans="1:7" ht="15.75">
      <c r="A45" s="11" t="s">
        <v>59</v>
      </c>
      <c r="B45" s="12"/>
      <c r="C45" s="12"/>
      <c r="D45" s="12"/>
      <c r="E45" s="13"/>
      <c r="F45" s="13"/>
      <c r="G45" s="12"/>
    </row>
    <row r="46" spans="1:7" ht="15.75">
      <c r="A46" s="14">
        <v>27</v>
      </c>
      <c r="B46" s="15">
        <v>30</v>
      </c>
      <c r="C46" s="16">
        <v>11</v>
      </c>
      <c r="D46" s="17"/>
      <c r="E46" s="153" t="s">
        <v>4</v>
      </c>
      <c r="F46" s="154"/>
      <c r="G46" s="18">
        <v>5</v>
      </c>
    </row>
    <row r="47" spans="1:7" ht="15.75">
      <c r="A47" s="12"/>
      <c r="B47" s="12"/>
      <c r="C47" s="12"/>
      <c r="D47" s="12"/>
      <c r="E47" s="12"/>
      <c r="F47" s="12"/>
      <c r="G47" s="12"/>
    </row>
    <row r="48" spans="1:7" ht="15.75">
      <c r="A48" s="122" t="s">
        <v>80</v>
      </c>
      <c r="B48" s="123"/>
      <c r="C48" s="124"/>
      <c r="D48" s="124"/>
      <c r="E48" s="123"/>
      <c r="F48" s="12"/>
      <c r="G48" s="12"/>
    </row>
    <row r="49" spans="1:7" ht="15.75">
      <c r="A49" s="125" t="s">
        <v>98</v>
      </c>
      <c r="B49" s="123"/>
      <c r="C49" s="122"/>
      <c r="D49" s="124"/>
      <c r="E49" s="123"/>
      <c r="F49" s="12"/>
      <c r="G49" s="12"/>
    </row>
    <row r="50" spans="1:7" ht="15" customHeight="1">
      <c r="A50" s="124"/>
      <c r="B50" s="123"/>
      <c r="C50" s="123"/>
      <c r="D50" s="123"/>
      <c r="E50" s="123"/>
      <c r="F50" s="12"/>
      <c r="G50" s="12"/>
    </row>
    <row r="51" spans="1:7" ht="26.25" customHeight="1">
      <c r="A51" s="126" t="s">
        <v>79</v>
      </c>
      <c r="B51" s="12"/>
      <c r="C51" s="12"/>
      <c r="D51" s="12"/>
      <c r="E51" s="12"/>
      <c r="F51" s="12"/>
      <c r="G51" s="127"/>
    </row>
  </sheetData>
  <sheetProtection password="E1DC" sheet="1" objects="1" scenarios="1" selectLockedCells="1"/>
  <mergeCells count="23">
    <mergeCell ref="A10:D10"/>
    <mergeCell ref="E14:F14"/>
    <mergeCell ref="A8:D8"/>
    <mergeCell ref="E8:G8"/>
    <mergeCell ref="F9:G9"/>
    <mergeCell ref="B14:D14"/>
    <mergeCell ref="E5:G5"/>
    <mergeCell ref="A6:D6"/>
    <mergeCell ref="E6:G6"/>
    <mergeCell ref="E43:F43"/>
    <mergeCell ref="G11:G12"/>
    <mergeCell ref="E38:F38"/>
    <mergeCell ref="A13:D13"/>
    <mergeCell ref="A12:D12"/>
    <mergeCell ref="E11:E12"/>
    <mergeCell ref="F11:F12"/>
    <mergeCell ref="A17:D17"/>
    <mergeCell ref="E44:F44"/>
    <mergeCell ref="E46:F46"/>
    <mergeCell ref="E39:F39"/>
    <mergeCell ref="E40:F40"/>
    <mergeCell ref="E41:F41"/>
    <mergeCell ref="E42:F42"/>
  </mergeCells>
  <dataValidations count="1">
    <dataValidation type="list" allowBlank="1" showInputMessage="1" showErrorMessage="1" sqref="G17">
      <formula1>$J$17:$J$24</formula1>
    </dataValidation>
  </dataValidations>
  <printOptions/>
  <pageMargins left="0.86" right="0.38" top="0.47" bottom="0.35" header="0.41" footer="0.35"/>
  <pageSetup horizontalDpi="600" verticalDpi="600" orientation="portrait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19"/>
  <sheetViews>
    <sheetView showGridLines="0" showZeros="0" workbookViewId="0" topLeftCell="A1">
      <selection activeCell="B10" sqref="B10"/>
    </sheetView>
  </sheetViews>
  <sheetFormatPr defaultColWidth="11.19921875" defaultRowHeight="15"/>
  <cols>
    <col min="1" max="1" width="4.69921875" style="0" customWidth="1"/>
    <col min="2" max="2" width="7.69921875" style="0" customWidth="1"/>
    <col min="3" max="3" width="5" style="0" customWidth="1"/>
    <col min="4" max="4" width="8" style="0" customWidth="1"/>
    <col min="5" max="5" width="7.8984375" style="0" customWidth="1"/>
    <col min="6" max="6" width="8.09765625" style="0" customWidth="1"/>
    <col min="7" max="7" width="25.59765625" style="0" customWidth="1"/>
    <col min="8" max="8" width="9.09765625" style="0" customWidth="1"/>
    <col min="9" max="9" width="6.19921875" style="0" customWidth="1"/>
    <col min="10" max="10" width="5.19921875" style="0" customWidth="1"/>
    <col min="11" max="11" width="58.69921875" style="0" customWidth="1"/>
    <col min="12" max="12" width="12.5" style="0" hidden="1" customWidth="1"/>
    <col min="13" max="13" width="13.59765625" style="44" hidden="1" customWidth="1"/>
    <col min="14" max="14" width="11" style="41" hidden="1" customWidth="1"/>
    <col min="15" max="27" width="11.09765625" style="41" hidden="1" customWidth="1"/>
    <col min="28" max="28" width="7.5" style="41" hidden="1" customWidth="1"/>
    <col min="29" max="30" width="11" style="37" hidden="1" customWidth="1"/>
    <col min="31" max="35" width="11.09765625" style="37" hidden="1" customWidth="1"/>
    <col min="36" max="46" width="11" style="37" hidden="1" customWidth="1"/>
    <col min="47" max="51" width="11" style="37" customWidth="1"/>
    <col min="52" max="66" width="11" style="27" customWidth="1"/>
  </cols>
  <sheetData>
    <row r="1" spans="1:15" ht="15.75" customHeight="1">
      <c r="A1" s="12"/>
      <c r="B1" s="12"/>
      <c r="C1" s="12"/>
      <c r="D1" s="12"/>
      <c r="E1" s="12"/>
      <c r="F1" s="12"/>
      <c r="G1" s="12"/>
      <c r="H1" s="12"/>
      <c r="I1" s="12"/>
      <c r="O1" s="44" t="s">
        <v>90</v>
      </c>
    </row>
    <row r="2" spans="1:15" ht="15.75" customHeight="1">
      <c r="A2" s="12"/>
      <c r="B2" s="12"/>
      <c r="C2" s="12"/>
      <c r="D2" s="12"/>
      <c r="E2" s="12"/>
      <c r="F2" s="12"/>
      <c r="G2" s="11" t="s">
        <v>19</v>
      </c>
      <c r="H2" s="11" t="s">
        <v>20</v>
      </c>
      <c r="I2" s="12"/>
      <c r="L2" s="3"/>
      <c r="O2" s="144" t="s">
        <v>91</v>
      </c>
    </row>
    <row r="3" spans="1:15" ht="15.75" customHeight="1">
      <c r="A3" s="12"/>
      <c r="B3" s="12"/>
      <c r="C3" s="12"/>
      <c r="D3" s="12"/>
      <c r="E3" s="12"/>
      <c r="F3" s="12"/>
      <c r="G3" s="134">
        <f>Liste</f>
        <v>0</v>
      </c>
      <c r="H3" s="57">
        <v>1</v>
      </c>
      <c r="I3" s="12"/>
      <c r="L3" s="3"/>
      <c r="O3" s="144" t="s">
        <v>89</v>
      </c>
    </row>
    <row r="4" spans="1:12" ht="15.75" customHeight="1">
      <c r="A4" s="12"/>
      <c r="B4" s="12"/>
      <c r="C4" s="12"/>
      <c r="D4" s="12"/>
      <c r="E4" s="12"/>
      <c r="F4" s="12"/>
      <c r="G4" s="11" t="s">
        <v>21</v>
      </c>
      <c r="H4" s="11" t="s">
        <v>22</v>
      </c>
      <c r="I4" s="12"/>
      <c r="L4" s="3"/>
    </row>
    <row r="5" spans="1:12" ht="15.75" customHeight="1">
      <c r="A5" s="135" t="s">
        <v>24</v>
      </c>
      <c r="B5" s="12"/>
      <c r="C5" s="12"/>
      <c r="D5" s="12"/>
      <c r="E5" s="12"/>
      <c r="F5" s="12"/>
      <c r="G5" s="134">
        <f>Plan</f>
        <v>0</v>
      </c>
      <c r="H5" s="145">
        <f>Datum</f>
        <v>0</v>
      </c>
      <c r="I5" s="12"/>
      <c r="J5" s="1"/>
      <c r="K5" s="61" t="s">
        <v>72</v>
      </c>
      <c r="L5" s="3"/>
    </row>
    <row r="6" spans="1:9" ht="15.75" customHeight="1">
      <c r="A6" s="136" t="s">
        <v>23</v>
      </c>
      <c r="B6" s="137" t="str">
        <f>Récapitulation!G17</f>
        <v>ACIGRIP 462</v>
      </c>
      <c r="C6" s="12"/>
      <c r="D6" s="12"/>
      <c r="E6" s="12"/>
      <c r="F6" s="12"/>
      <c r="G6" s="12"/>
      <c r="H6" s="12"/>
      <c r="I6" s="12"/>
    </row>
    <row r="7" spans="1:44" ht="15.75" customHeight="1">
      <c r="A7" s="135"/>
      <c r="B7" s="12"/>
      <c r="C7" s="12"/>
      <c r="D7" s="12"/>
      <c r="E7" s="12"/>
      <c r="F7" s="12"/>
      <c r="G7" s="12"/>
      <c r="H7" s="12"/>
      <c r="I7" s="12"/>
      <c r="N7" s="44"/>
      <c r="O7" s="47" t="s">
        <v>11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7" t="s">
        <v>0</v>
      </c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ht="15.75" customHeight="1">
      <c r="A8" s="188" t="s">
        <v>9</v>
      </c>
      <c r="B8" s="188" t="s">
        <v>26</v>
      </c>
      <c r="C8" s="138" t="s">
        <v>6</v>
      </c>
      <c r="D8" s="138" t="s">
        <v>27</v>
      </c>
      <c r="E8" s="138" t="s">
        <v>27</v>
      </c>
      <c r="F8" s="190" t="s">
        <v>3</v>
      </c>
      <c r="G8" s="192" t="s">
        <v>30</v>
      </c>
      <c r="H8" s="193"/>
      <c r="I8" s="186" t="s">
        <v>31</v>
      </c>
      <c r="J8" s="1"/>
      <c r="K8" t="s">
        <v>83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ht="45" customHeight="1">
      <c r="A9" s="189"/>
      <c r="B9" s="189"/>
      <c r="C9" s="139" t="s">
        <v>7</v>
      </c>
      <c r="D9" s="139" t="s">
        <v>28</v>
      </c>
      <c r="E9" s="139" t="s">
        <v>29</v>
      </c>
      <c r="F9" s="191"/>
      <c r="G9" s="194"/>
      <c r="H9" s="195"/>
      <c r="I9" s="187" t="s">
        <v>10</v>
      </c>
      <c r="J9" s="1"/>
      <c r="K9" s="1" t="s">
        <v>25</v>
      </c>
      <c r="L9" s="1"/>
      <c r="N9" s="44" t="s">
        <v>12</v>
      </c>
      <c r="O9" s="49">
        <v>6</v>
      </c>
      <c r="P9" s="49">
        <v>8</v>
      </c>
      <c r="Q9" s="49">
        <v>10</v>
      </c>
      <c r="R9" s="49">
        <v>12</v>
      </c>
      <c r="S9" s="49">
        <v>14</v>
      </c>
      <c r="T9" s="49">
        <v>16</v>
      </c>
      <c r="U9" s="49">
        <v>18</v>
      </c>
      <c r="V9" s="49">
        <v>20</v>
      </c>
      <c r="W9" s="49">
        <v>22</v>
      </c>
      <c r="X9" s="49">
        <v>26</v>
      </c>
      <c r="Y9" s="49">
        <v>30</v>
      </c>
      <c r="Z9" s="49">
        <v>34</v>
      </c>
      <c r="AA9" s="49">
        <v>40</v>
      </c>
      <c r="AB9" s="44"/>
      <c r="AC9" s="44"/>
      <c r="AD9" s="44" t="s">
        <v>12</v>
      </c>
      <c r="AE9" s="49">
        <v>6</v>
      </c>
      <c r="AF9" s="49">
        <v>8</v>
      </c>
      <c r="AG9" s="49">
        <v>10</v>
      </c>
      <c r="AH9" s="49">
        <v>12</v>
      </c>
      <c r="AI9" s="49">
        <v>14</v>
      </c>
      <c r="AJ9" s="49">
        <v>16</v>
      </c>
      <c r="AK9" s="49">
        <v>18</v>
      </c>
      <c r="AL9" s="49">
        <v>20</v>
      </c>
      <c r="AM9" s="49">
        <v>22</v>
      </c>
      <c r="AN9" s="49">
        <v>26</v>
      </c>
      <c r="AO9" s="49">
        <v>30</v>
      </c>
      <c r="AP9" s="49">
        <v>34</v>
      </c>
      <c r="AQ9" s="49">
        <v>40</v>
      </c>
      <c r="AR9" s="44"/>
    </row>
    <row r="10" spans="1:45" ht="45" customHeight="1">
      <c r="A10" s="73">
        <v>1</v>
      </c>
      <c r="B10" s="73"/>
      <c r="C10" s="73"/>
      <c r="D10" s="74"/>
      <c r="E10" s="28">
        <f aca="true" t="shared" si="0" ref="E10:E19">B10*D10</f>
        <v>0</v>
      </c>
      <c r="F10" s="42">
        <f aca="true" t="shared" si="1" ref="F10:F19">E10*PI()*C10^2/4*7.85/1000</f>
        <v>0</v>
      </c>
      <c r="G10" s="196"/>
      <c r="H10" s="197"/>
      <c r="I10" s="141"/>
      <c r="N10" s="44">
        <f aca="true" t="shared" si="2" ref="N10:N21">IF(I10="f",1,0)</f>
        <v>0</v>
      </c>
      <c r="O10" s="50">
        <f>IF($C10=O$9,$F10*$N10,0)</f>
        <v>0</v>
      </c>
      <c r="P10" s="50">
        <f aca="true" t="shared" si="3" ref="O10:AA21">IF($C10=P$9,$F10*$N10,0)</f>
        <v>0</v>
      </c>
      <c r="Q10" s="50">
        <f t="shared" si="3"/>
        <v>0</v>
      </c>
      <c r="R10" s="50">
        <f t="shared" si="3"/>
        <v>0</v>
      </c>
      <c r="S10" s="50">
        <f t="shared" si="3"/>
        <v>0</v>
      </c>
      <c r="T10" s="50">
        <f t="shared" si="3"/>
        <v>0</v>
      </c>
      <c r="U10" s="50">
        <f t="shared" si="3"/>
        <v>0</v>
      </c>
      <c r="V10" s="50">
        <f t="shared" si="3"/>
        <v>0</v>
      </c>
      <c r="W10" s="50">
        <f t="shared" si="3"/>
        <v>0</v>
      </c>
      <c r="X10" s="50">
        <f t="shared" si="3"/>
        <v>0</v>
      </c>
      <c r="Y10" s="50">
        <f t="shared" si="3"/>
        <v>0</v>
      </c>
      <c r="Z10" s="50">
        <f t="shared" si="3"/>
        <v>0</v>
      </c>
      <c r="AA10" s="50">
        <f t="shared" si="3"/>
        <v>0</v>
      </c>
      <c r="AB10" s="55">
        <f aca="true" t="shared" si="4" ref="AB10:AB21">SUM(O10:AA10)</f>
        <v>0</v>
      </c>
      <c r="AC10" s="44"/>
      <c r="AD10" s="44">
        <f aca="true" t="shared" si="5" ref="AD10:AD21">IF(I10="b",1,0)</f>
        <v>0</v>
      </c>
      <c r="AE10" s="50">
        <f aca="true" t="shared" si="6" ref="AE10:AQ21">IF($C10=AE$9,$F10*$AD10,0)</f>
        <v>0</v>
      </c>
      <c r="AF10" s="50">
        <f t="shared" si="6"/>
        <v>0</v>
      </c>
      <c r="AG10" s="50">
        <f t="shared" si="6"/>
        <v>0</v>
      </c>
      <c r="AH10" s="50">
        <f t="shared" si="6"/>
        <v>0</v>
      </c>
      <c r="AI10" s="50">
        <f t="shared" si="6"/>
        <v>0</v>
      </c>
      <c r="AJ10" s="50">
        <f t="shared" si="6"/>
        <v>0</v>
      </c>
      <c r="AK10" s="50">
        <f t="shared" si="6"/>
        <v>0</v>
      </c>
      <c r="AL10" s="50">
        <f t="shared" si="6"/>
        <v>0</v>
      </c>
      <c r="AM10" s="50">
        <f t="shared" si="6"/>
        <v>0</v>
      </c>
      <c r="AN10" s="50">
        <f t="shared" si="6"/>
        <v>0</v>
      </c>
      <c r="AO10" s="50">
        <f t="shared" si="6"/>
        <v>0</v>
      </c>
      <c r="AP10" s="50">
        <f t="shared" si="6"/>
        <v>0</v>
      </c>
      <c r="AQ10" s="50">
        <f t="shared" si="6"/>
        <v>0</v>
      </c>
      <c r="AR10" s="44">
        <f aca="true" t="shared" si="7" ref="AR10:AR21">SUM(AE10:AQ10)</f>
        <v>0</v>
      </c>
      <c r="AS10" s="37">
        <f>SUM(AF10:AR10)</f>
        <v>0</v>
      </c>
    </row>
    <row r="11" spans="1:45" ht="45" customHeight="1">
      <c r="A11" s="73">
        <v>2</v>
      </c>
      <c r="B11" s="73"/>
      <c r="C11" s="73"/>
      <c r="D11" s="74"/>
      <c r="E11" s="28">
        <f t="shared" si="0"/>
        <v>0</v>
      </c>
      <c r="F11" s="42">
        <f t="shared" si="1"/>
        <v>0</v>
      </c>
      <c r="G11" s="198"/>
      <c r="H11" s="199"/>
      <c r="I11" s="142"/>
      <c r="J11" s="1"/>
      <c r="N11" s="44">
        <f t="shared" si="2"/>
        <v>0</v>
      </c>
      <c r="O11" s="50">
        <f t="shared" si="3"/>
        <v>0</v>
      </c>
      <c r="P11" s="50">
        <f t="shared" si="3"/>
        <v>0</v>
      </c>
      <c r="Q11" s="50">
        <f t="shared" si="3"/>
        <v>0</v>
      </c>
      <c r="R11" s="50">
        <f t="shared" si="3"/>
        <v>0</v>
      </c>
      <c r="S11" s="50">
        <f t="shared" si="3"/>
        <v>0</v>
      </c>
      <c r="T11" s="50">
        <f t="shared" si="3"/>
        <v>0</v>
      </c>
      <c r="U11" s="50">
        <f t="shared" si="3"/>
        <v>0</v>
      </c>
      <c r="V11" s="50">
        <f t="shared" si="3"/>
        <v>0</v>
      </c>
      <c r="W11" s="50">
        <f t="shared" si="3"/>
        <v>0</v>
      </c>
      <c r="X11" s="50">
        <f t="shared" si="3"/>
        <v>0</v>
      </c>
      <c r="Y11" s="50">
        <f t="shared" si="3"/>
        <v>0</v>
      </c>
      <c r="Z11" s="50">
        <f t="shared" si="3"/>
        <v>0</v>
      </c>
      <c r="AA11" s="50">
        <f t="shared" si="3"/>
        <v>0</v>
      </c>
      <c r="AB11" s="55">
        <f t="shared" si="4"/>
        <v>0</v>
      </c>
      <c r="AC11" s="44"/>
      <c r="AD11" s="44">
        <f t="shared" si="5"/>
        <v>0</v>
      </c>
      <c r="AE11" s="50">
        <f t="shared" si="6"/>
        <v>0</v>
      </c>
      <c r="AF11" s="50">
        <f t="shared" si="6"/>
        <v>0</v>
      </c>
      <c r="AG11" s="50">
        <f t="shared" si="6"/>
        <v>0</v>
      </c>
      <c r="AH11" s="50">
        <f t="shared" si="6"/>
        <v>0</v>
      </c>
      <c r="AI11" s="50">
        <f t="shared" si="6"/>
        <v>0</v>
      </c>
      <c r="AJ11" s="50">
        <f t="shared" si="6"/>
        <v>0</v>
      </c>
      <c r="AK11" s="50">
        <f t="shared" si="6"/>
        <v>0</v>
      </c>
      <c r="AL11" s="50">
        <f t="shared" si="6"/>
        <v>0</v>
      </c>
      <c r="AM11" s="50">
        <f t="shared" si="6"/>
        <v>0</v>
      </c>
      <c r="AN11" s="50">
        <f t="shared" si="6"/>
        <v>0</v>
      </c>
      <c r="AO11" s="50">
        <f t="shared" si="6"/>
        <v>0</v>
      </c>
      <c r="AP11" s="50">
        <f t="shared" si="6"/>
        <v>0</v>
      </c>
      <c r="AQ11" s="50">
        <f t="shared" si="6"/>
        <v>0</v>
      </c>
      <c r="AR11" s="44">
        <f t="shared" si="7"/>
        <v>0</v>
      </c>
      <c r="AS11" s="37">
        <f aca="true" t="shared" si="8" ref="AS11:AS21">SUM(AF11:AR11)</f>
        <v>0</v>
      </c>
    </row>
    <row r="12" spans="1:45" ht="45" customHeight="1">
      <c r="A12" s="73">
        <v>3</v>
      </c>
      <c r="B12" s="73"/>
      <c r="C12" s="73"/>
      <c r="D12" s="74"/>
      <c r="E12" s="28">
        <f t="shared" si="0"/>
        <v>0</v>
      </c>
      <c r="F12" s="42">
        <f t="shared" si="1"/>
        <v>0</v>
      </c>
      <c r="G12" s="198"/>
      <c r="H12" s="199"/>
      <c r="I12" s="142"/>
      <c r="N12" s="44">
        <f t="shared" si="2"/>
        <v>0</v>
      </c>
      <c r="O12" s="50">
        <f t="shared" si="3"/>
        <v>0</v>
      </c>
      <c r="P12" s="50">
        <f t="shared" si="3"/>
        <v>0</v>
      </c>
      <c r="Q12" s="50">
        <f t="shared" si="3"/>
        <v>0</v>
      </c>
      <c r="R12" s="50">
        <f t="shared" si="3"/>
        <v>0</v>
      </c>
      <c r="S12" s="50">
        <f t="shared" si="3"/>
        <v>0</v>
      </c>
      <c r="T12" s="50">
        <f t="shared" si="3"/>
        <v>0</v>
      </c>
      <c r="U12" s="50">
        <f t="shared" si="3"/>
        <v>0</v>
      </c>
      <c r="V12" s="50">
        <f t="shared" si="3"/>
        <v>0</v>
      </c>
      <c r="W12" s="50">
        <f t="shared" si="3"/>
        <v>0</v>
      </c>
      <c r="X12" s="50">
        <f t="shared" si="3"/>
        <v>0</v>
      </c>
      <c r="Y12" s="50">
        <f t="shared" si="3"/>
        <v>0</v>
      </c>
      <c r="Z12" s="50">
        <f t="shared" si="3"/>
        <v>0</v>
      </c>
      <c r="AA12" s="50">
        <f t="shared" si="3"/>
        <v>0</v>
      </c>
      <c r="AB12" s="55">
        <f t="shared" si="4"/>
        <v>0</v>
      </c>
      <c r="AC12" s="44"/>
      <c r="AD12" s="44">
        <f t="shared" si="5"/>
        <v>0</v>
      </c>
      <c r="AE12" s="50">
        <f t="shared" si="6"/>
        <v>0</v>
      </c>
      <c r="AF12" s="50">
        <f t="shared" si="6"/>
        <v>0</v>
      </c>
      <c r="AG12" s="50">
        <f t="shared" si="6"/>
        <v>0</v>
      </c>
      <c r="AH12" s="50">
        <f t="shared" si="6"/>
        <v>0</v>
      </c>
      <c r="AI12" s="50">
        <f t="shared" si="6"/>
        <v>0</v>
      </c>
      <c r="AJ12" s="50">
        <f t="shared" si="6"/>
        <v>0</v>
      </c>
      <c r="AK12" s="50">
        <f t="shared" si="6"/>
        <v>0</v>
      </c>
      <c r="AL12" s="50">
        <f t="shared" si="6"/>
        <v>0</v>
      </c>
      <c r="AM12" s="50">
        <f t="shared" si="6"/>
        <v>0</v>
      </c>
      <c r="AN12" s="50">
        <f t="shared" si="6"/>
        <v>0</v>
      </c>
      <c r="AO12" s="50">
        <f t="shared" si="6"/>
        <v>0</v>
      </c>
      <c r="AP12" s="50">
        <f t="shared" si="6"/>
        <v>0</v>
      </c>
      <c r="AQ12" s="50">
        <f t="shared" si="6"/>
        <v>0</v>
      </c>
      <c r="AR12" s="44">
        <f t="shared" si="7"/>
        <v>0</v>
      </c>
      <c r="AS12" s="37">
        <f t="shared" si="8"/>
        <v>0</v>
      </c>
    </row>
    <row r="13" spans="1:45" ht="45" customHeight="1">
      <c r="A13" s="73">
        <v>4</v>
      </c>
      <c r="B13" s="73"/>
      <c r="C13" s="73"/>
      <c r="D13" s="74"/>
      <c r="E13" s="28">
        <f t="shared" si="0"/>
        <v>0</v>
      </c>
      <c r="F13" s="42">
        <f t="shared" si="1"/>
        <v>0</v>
      </c>
      <c r="G13" s="198"/>
      <c r="H13" s="199"/>
      <c r="I13" s="142"/>
      <c r="J13" s="2"/>
      <c r="N13" s="44">
        <f t="shared" si="2"/>
        <v>0</v>
      </c>
      <c r="O13" s="50">
        <f t="shared" si="3"/>
        <v>0</v>
      </c>
      <c r="P13" s="50">
        <f t="shared" si="3"/>
        <v>0</v>
      </c>
      <c r="Q13" s="50">
        <f t="shared" si="3"/>
        <v>0</v>
      </c>
      <c r="R13" s="50">
        <f t="shared" si="3"/>
        <v>0</v>
      </c>
      <c r="S13" s="50">
        <f t="shared" si="3"/>
        <v>0</v>
      </c>
      <c r="T13" s="50">
        <f t="shared" si="3"/>
        <v>0</v>
      </c>
      <c r="U13" s="50">
        <f t="shared" si="3"/>
        <v>0</v>
      </c>
      <c r="V13" s="50">
        <f t="shared" si="3"/>
        <v>0</v>
      </c>
      <c r="W13" s="50">
        <f t="shared" si="3"/>
        <v>0</v>
      </c>
      <c r="X13" s="50">
        <f t="shared" si="3"/>
        <v>0</v>
      </c>
      <c r="Y13" s="50">
        <f t="shared" si="3"/>
        <v>0</v>
      </c>
      <c r="Z13" s="50">
        <f t="shared" si="3"/>
        <v>0</v>
      </c>
      <c r="AA13" s="50">
        <f t="shared" si="3"/>
        <v>0</v>
      </c>
      <c r="AB13" s="55">
        <f t="shared" si="4"/>
        <v>0</v>
      </c>
      <c r="AC13" s="44"/>
      <c r="AD13" s="44">
        <f t="shared" si="5"/>
        <v>0</v>
      </c>
      <c r="AE13" s="50">
        <f t="shared" si="6"/>
        <v>0</v>
      </c>
      <c r="AF13" s="50">
        <f t="shared" si="6"/>
        <v>0</v>
      </c>
      <c r="AG13" s="50">
        <f t="shared" si="6"/>
        <v>0</v>
      </c>
      <c r="AH13" s="50">
        <f t="shared" si="6"/>
        <v>0</v>
      </c>
      <c r="AI13" s="50">
        <f t="shared" si="6"/>
        <v>0</v>
      </c>
      <c r="AJ13" s="50">
        <f t="shared" si="6"/>
        <v>0</v>
      </c>
      <c r="AK13" s="50">
        <f t="shared" si="6"/>
        <v>0</v>
      </c>
      <c r="AL13" s="50">
        <f t="shared" si="6"/>
        <v>0</v>
      </c>
      <c r="AM13" s="50">
        <f t="shared" si="6"/>
        <v>0</v>
      </c>
      <c r="AN13" s="50">
        <f t="shared" si="6"/>
        <v>0</v>
      </c>
      <c r="AO13" s="50">
        <f t="shared" si="6"/>
        <v>0</v>
      </c>
      <c r="AP13" s="50">
        <f t="shared" si="6"/>
        <v>0</v>
      </c>
      <c r="AQ13" s="50">
        <f t="shared" si="6"/>
        <v>0</v>
      </c>
      <c r="AR13" s="44">
        <f t="shared" si="7"/>
        <v>0</v>
      </c>
      <c r="AS13" s="37">
        <f t="shared" si="8"/>
        <v>0</v>
      </c>
    </row>
    <row r="14" spans="1:45" ht="45" customHeight="1">
      <c r="A14" s="73">
        <v>5</v>
      </c>
      <c r="B14" s="73"/>
      <c r="C14" s="73"/>
      <c r="D14" s="74"/>
      <c r="E14" s="28">
        <f t="shared" si="0"/>
        <v>0</v>
      </c>
      <c r="F14" s="42">
        <f t="shared" si="1"/>
        <v>0</v>
      </c>
      <c r="G14" s="198"/>
      <c r="H14" s="199"/>
      <c r="I14" s="142"/>
      <c r="J14" s="2"/>
      <c r="N14" s="44">
        <f t="shared" si="2"/>
        <v>0</v>
      </c>
      <c r="O14" s="50">
        <f t="shared" si="3"/>
        <v>0</v>
      </c>
      <c r="P14" s="50">
        <f t="shared" si="3"/>
        <v>0</v>
      </c>
      <c r="Q14" s="50">
        <f t="shared" si="3"/>
        <v>0</v>
      </c>
      <c r="R14" s="50">
        <f t="shared" si="3"/>
        <v>0</v>
      </c>
      <c r="S14" s="50">
        <f t="shared" si="3"/>
        <v>0</v>
      </c>
      <c r="T14" s="50">
        <f t="shared" si="3"/>
        <v>0</v>
      </c>
      <c r="U14" s="50">
        <f t="shared" si="3"/>
        <v>0</v>
      </c>
      <c r="V14" s="50">
        <f t="shared" si="3"/>
        <v>0</v>
      </c>
      <c r="W14" s="50">
        <f t="shared" si="3"/>
        <v>0</v>
      </c>
      <c r="X14" s="50">
        <f t="shared" si="3"/>
        <v>0</v>
      </c>
      <c r="Y14" s="50">
        <f t="shared" si="3"/>
        <v>0</v>
      </c>
      <c r="Z14" s="50">
        <f t="shared" si="3"/>
        <v>0</v>
      </c>
      <c r="AA14" s="50">
        <f t="shared" si="3"/>
        <v>0</v>
      </c>
      <c r="AB14" s="55">
        <f t="shared" si="4"/>
        <v>0</v>
      </c>
      <c r="AC14" s="44"/>
      <c r="AD14" s="44">
        <f t="shared" si="5"/>
        <v>0</v>
      </c>
      <c r="AE14" s="50">
        <f t="shared" si="6"/>
        <v>0</v>
      </c>
      <c r="AF14" s="50">
        <f t="shared" si="6"/>
        <v>0</v>
      </c>
      <c r="AG14" s="50">
        <f t="shared" si="6"/>
        <v>0</v>
      </c>
      <c r="AH14" s="50">
        <f t="shared" si="6"/>
        <v>0</v>
      </c>
      <c r="AI14" s="50">
        <f t="shared" si="6"/>
        <v>0</v>
      </c>
      <c r="AJ14" s="50">
        <f t="shared" si="6"/>
        <v>0</v>
      </c>
      <c r="AK14" s="50">
        <f t="shared" si="6"/>
        <v>0</v>
      </c>
      <c r="AL14" s="50">
        <f t="shared" si="6"/>
        <v>0</v>
      </c>
      <c r="AM14" s="50">
        <f t="shared" si="6"/>
        <v>0</v>
      </c>
      <c r="AN14" s="50">
        <f t="shared" si="6"/>
        <v>0</v>
      </c>
      <c r="AO14" s="50">
        <f t="shared" si="6"/>
        <v>0</v>
      </c>
      <c r="AP14" s="50">
        <f t="shared" si="6"/>
        <v>0</v>
      </c>
      <c r="AQ14" s="50">
        <f t="shared" si="6"/>
        <v>0</v>
      </c>
      <c r="AR14" s="44">
        <f t="shared" si="7"/>
        <v>0</v>
      </c>
      <c r="AS14" s="37">
        <f t="shared" si="8"/>
        <v>0</v>
      </c>
    </row>
    <row r="15" spans="1:45" ht="45" customHeight="1">
      <c r="A15" s="73">
        <v>6</v>
      </c>
      <c r="B15" s="73"/>
      <c r="C15" s="73"/>
      <c r="D15" s="74"/>
      <c r="E15" s="28">
        <f t="shared" si="0"/>
        <v>0</v>
      </c>
      <c r="F15" s="42">
        <f t="shared" si="1"/>
        <v>0</v>
      </c>
      <c r="G15" s="198"/>
      <c r="H15" s="199"/>
      <c r="I15" s="142"/>
      <c r="J15" s="1"/>
      <c r="N15" s="44">
        <f t="shared" si="2"/>
        <v>0</v>
      </c>
      <c r="O15" s="50">
        <f t="shared" si="3"/>
        <v>0</v>
      </c>
      <c r="P15" s="50">
        <f t="shared" si="3"/>
        <v>0</v>
      </c>
      <c r="Q15" s="50">
        <f t="shared" si="3"/>
        <v>0</v>
      </c>
      <c r="R15" s="50">
        <f t="shared" si="3"/>
        <v>0</v>
      </c>
      <c r="S15" s="50">
        <f t="shared" si="3"/>
        <v>0</v>
      </c>
      <c r="T15" s="50">
        <f t="shared" si="3"/>
        <v>0</v>
      </c>
      <c r="U15" s="50">
        <f t="shared" si="3"/>
        <v>0</v>
      </c>
      <c r="V15" s="50">
        <f t="shared" si="3"/>
        <v>0</v>
      </c>
      <c r="W15" s="50">
        <f t="shared" si="3"/>
        <v>0</v>
      </c>
      <c r="X15" s="50">
        <f t="shared" si="3"/>
        <v>0</v>
      </c>
      <c r="Y15" s="50">
        <f t="shared" si="3"/>
        <v>0</v>
      </c>
      <c r="Z15" s="50">
        <f t="shared" si="3"/>
        <v>0</v>
      </c>
      <c r="AA15" s="50">
        <f t="shared" si="3"/>
        <v>0</v>
      </c>
      <c r="AB15" s="55">
        <f t="shared" si="4"/>
        <v>0</v>
      </c>
      <c r="AC15" s="44"/>
      <c r="AD15" s="44">
        <f t="shared" si="5"/>
        <v>0</v>
      </c>
      <c r="AE15" s="50">
        <f t="shared" si="6"/>
        <v>0</v>
      </c>
      <c r="AF15" s="50">
        <f t="shared" si="6"/>
        <v>0</v>
      </c>
      <c r="AG15" s="50">
        <f t="shared" si="6"/>
        <v>0</v>
      </c>
      <c r="AH15" s="50">
        <f t="shared" si="6"/>
        <v>0</v>
      </c>
      <c r="AI15" s="50">
        <f t="shared" si="6"/>
        <v>0</v>
      </c>
      <c r="AJ15" s="50">
        <f t="shared" si="6"/>
        <v>0</v>
      </c>
      <c r="AK15" s="50">
        <f t="shared" si="6"/>
        <v>0</v>
      </c>
      <c r="AL15" s="50">
        <f t="shared" si="6"/>
        <v>0</v>
      </c>
      <c r="AM15" s="50">
        <f t="shared" si="6"/>
        <v>0</v>
      </c>
      <c r="AN15" s="50">
        <f t="shared" si="6"/>
        <v>0</v>
      </c>
      <c r="AO15" s="50">
        <f t="shared" si="6"/>
        <v>0</v>
      </c>
      <c r="AP15" s="50">
        <f t="shared" si="6"/>
        <v>0</v>
      </c>
      <c r="AQ15" s="50">
        <f t="shared" si="6"/>
        <v>0</v>
      </c>
      <c r="AR15" s="44">
        <f t="shared" si="7"/>
        <v>0</v>
      </c>
      <c r="AS15" s="37">
        <f t="shared" si="8"/>
        <v>0</v>
      </c>
    </row>
    <row r="16" spans="1:45" ht="45" customHeight="1">
      <c r="A16" s="73">
        <v>7</v>
      </c>
      <c r="B16" s="73"/>
      <c r="C16" s="73"/>
      <c r="D16" s="74"/>
      <c r="E16" s="28">
        <f t="shared" si="0"/>
        <v>0</v>
      </c>
      <c r="F16" s="42">
        <f t="shared" si="1"/>
        <v>0</v>
      </c>
      <c r="G16" s="198"/>
      <c r="H16" s="199"/>
      <c r="I16" s="142"/>
      <c r="N16" s="44">
        <f t="shared" si="2"/>
        <v>0</v>
      </c>
      <c r="O16" s="50">
        <f t="shared" si="3"/>
        <v>0</v>
      </c>
      <c r="P16" s="50">
        <f t="shared" si="3"/>
        <v>0</v>
      </c>
      <c r="Q16" s="50">
        <f t="shared" si="3"/>
        <v>0</v>
      </c>
      <c r="R16" s="50">
        <f t="shared" si="3"/>
        <v>0</v>
      </c>
      <c r="S16" s="50">
        <f t="shared" si="3"/>
        <v>0</v>
      </c>
      <c r="T16" s="50">
        <f t="shared" si="3"/>
        <v>0</v>
      </c>
      <c r="U16" s="50">
        <f t="shared" si="3"/>
        <v>0</v>
      </c>
      <c r="V16" s="50">
        <f t="shared" si="3"/>
        <v>0</v>
      </c>
      <c r="W16" s="50">
        <f t="shared" si="3"/>
        <v>0</v>
      </c>
      <c r="X16" s="50">
        <f t="shared" si="3"/>
        <v>0</v>
      </c>
      <c r="Y16" s="50">
        <f t="shared" si="3"/>
        <v>0</v>
      </c>
      <c r="Z16" s="50">
        <f t="shared" si="3"/>
        <v>0</v>
      </c>
      <c r="AA16" s="50">
        <f t="shared" si="3"/>
        <v>0</v>
      </c>
      <c r="AB16" s="55">
        <f t="shared" si="4"/>
        <v>0</v>
      </c>
      <c r="AC16" s="44"/>
      <c r="AD16" s="44">
        <f t="shared" si="5"/>
        <v>0</v>
      </c>
      <c r="AE16" s="50">
        <f t="shared" si="6"/>
        <v>0</v>
      </c>
      <c r="AF16" s="50">
        <f t="shared" si="6"/>
        <v>0</v>
      </c>
      <c r="AG16" s="50">
        <f t="shared" si="6"/>
        <v>0</v>
      </c>
      <c r="AH16" s="50">
        <f t="shared" si="6"/>
        <v>0</v>
      </c>
      <c r="AI16" s="50">
        <f t="shared" si="6"/>
        <v>0</v>
      </c>
      <c r="AJ16" s="50">
        <f t="shared" si="6"/>
        <v>0</v>
      </c>
      <c r="AK16" s="50">
        <f t="shared" si="6"/>
        <v>0</v>
      </c>
      <c r="AL16" s="50">
        <f t="shared" si="6"/>
        <v>0</v>
      </c>
      <c r="AM16" s="50">
        <f t="shared" si="6"/>
        <v>0</v>
      </c>
      <c r="AN16" s="50">
        <f t="shared" si="6"/>
        <v>0</v>
      </c>
      <c r="AO16" s="50">
        <f t="shared" si="6"/>
        <v>0</v>
      </c>
      <c r="AP16" s="50">
        <f t="shared" si="6"/>
        <v>0</v>
      </c>
      <c r="AQ16" s="50">
        <f t="shared" si="6"/>
        <v>0</v>
      </c>
      <c r="AR16" s="44">
        <f t="shared" si="7"/>
        <v>0</v>
      </c>
      <c r="AS16" s="37">
        <f t="shared" si="8"/>
        <v>0</v>
      </c>
    </row>
    <row r="17" spans="1:45" ht="45" customHeight="1">
      <c r="A17" s="73">
        <v>8</v>
      </c>
      <c r="B17" s="73"/>
      <c r="C17" s="73"/>
      <c r="D17" s="74"/>
      <c r="E17" s="28">
        <f t="shared" si="0"/>
        <v>0</v>
      </c>
      <c r="F17" s="42">
        <f t="shared" si="1"/>
        <v>0</v>
      </c>
      <c r="G17" s="198"/>
      <c r="H17" s="199"/>
      <c r="I17" s="142"/>
      <c r="N17" s="44">
        <f t="shared" si="2"/>
        <v>0</v>
      </c>
      <c r="O17" s="50">
        <f t="shared" si="3"/>
        <v>0</v>
      </c>
      <c r="P17" s="50">
        <f t="shared" si="3"/>
        <v>0</v>
      </c>
      <c r="Q17" s="50">
        <f t="shared" si="3"/>
        <v>0</v>
      </c>
      <c r="R17" s="50">
        <f t="shared" si="3"/>
        <v>0</v>
      </c>
      <c r="S17" s="50">
        <f t="shared" si="3"/>
        <v>0</v>
      </c>
      <c r="T17" s="50">
        <f t="shared" si="3"/>
        <v>0</v>
      </c>
      <c r="U17" s="50">
        <f t="shared" si="3"/>
        <v>0</v>
      </c>
      <c r="V17" s="50">
        <f t="shared" si="3"/>
        <v>0</v>
      </c>
      <c r="W17" s="50">
        <f t="shared" si="3"/>
        <v>0</v>
      </c>
      <c r="X17" s="50">
        <f t="shared" si="3"/>
        <v>0</v>
      </c>
      <c r="Y17" s="50">
        <f t="shared" si="3"/>
        <v>0</v>
      </c>
      <c r="Z17" s="50">
        <f t="shared" si="3"/>
        <v>0</v>
      </c>
      <c r="AA17" s="50">
        <f t="shared" si="3"/>
        <v>0</v>
      </c>
      <c r="AB17" s="55">
        <f t="shared" si="4"/>
        <v>0</v>
      </c>
      <c r="AC17" s="44"/>
      <c r="AD17" s="44">
        <f t="shared" si="5"/>
        <v>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6"/>
        <v>0</v>
      </c>
      <c r="AI17" s="50">
        <f t="shared" si="6"/>
        <v>0</v>
      </c>
      <c r="AJ17" s="50">
        <f t="shared" si="6"/>
        <v>0</v>
      </c>
      <c r="AK17" s="50">
        <f t="shared" si="6"/>
        <v>0</v>
      </c>
      <c r="AL17" s="50">
        <f t="shared" si="6"/>
        <v>0</v>
      </c>
      <c r="AM17" s="50">
        <f t="shared" si="6"/>
        <v>0</v>
      </c>
      <c r="AN17" s="50">
        <f t="shared" si="6"/>
        <v>0</v>
      </c>
      <c r="AO17" s="50">
        <f t="shared" si="6"/>
        <v>0</v>
      </c>
      <c r="AP17" s="50">
        <f t="shared" si="6"/>
        <v>0</v>
      </c>
      <c r="AQ17" s="50">
        <f t="shared" si="6"/>
        <v>0</v>
      </c>
      <c r="AR17" s="44">
        <f t="shared" si="7"/>
        <v>0</v>
      </c>
      <c r="AS17" s="37">
        <f t="shared" si="8"/>
        <v>0</v>
      </c>
    </row>
    <row r="18" spans="1:45" ht="45" customHeight="1">
      <c r="A18" s="73">
        <v>9</v>
      </c>
      <c r="B18" s="73"/>
      <c r="C18" s="73"/>
      <c r="D18" s="74"/>
      <c r="E18" s="28">
        <f t="shared" si="0"/>
        <v>0</v>
      </c>
      <c r="F18" s="42">
        <f t="shared" si="1"/>
        <v>0</v>
      </c>
      <c r="G18" s="198"/>
      <c r="H18" s="199"/>
      <c r="I18" s="142"/>
      <c r="N18" s="44">
        <f t="shared" si="2"/>
        <v>0</v>
      </c>
      <c r="O18" s="50">
        <f t="shared" si="3"/>
        <v>0</v>
      </c>
      <c r="P18" s="50">
        <f t="shared" si="3"/>
        <v>0</v>
      </c>
      <c r="Q18" s="50">
        <f t="shared" si="3"/>
        <v>0</v>
      </c>
      <c r="R18" s="50">
        <f t="shared" si="3"/>
        <v>0</v>
      </c>
      <c r="S18" s="50">
        <f t="shared" si="3"/>
        <v>0</v>
      </c>
      <c r="T18" s="50">
        <f t="shared" si="3"/>
        <v>0</v>
      </c>
      <c r="U18" s="50">
        <f t="shared" si="3"/>
        <v>0</v>
      </c>
      <c r="V18" s="50">
        <f t="shared" si="3"/>
        <v>0</v>
      </c>
      <c r="W18" s="50">
        <f t="shared" si="3"/>
        <v>0</v>
      </c>
      <c r="X18" s="50">
        <f t="shared" si="3"/>
        <v>0</v>
      </c>
      <c r="Y18" s="50">
        <f t="shared" si="3"/>
        <v>0</v>
      </c>
      <c r="Z18" s="50">
        <f t="shared" si="3"/>
        <v>0</v>
      </c>
      <c r="AA18" s="50">
        <f t="shared" si="3"/>
        <v>0</v>
      </c>
      <c r="AB18" s="55">
        <f t="shared" si="4"/>
        <v>0</v>
      </c>
      <c r="AC18" s="44"/>
      <c r="AD18" s="44">
        <f t="shared" si="5"/>
        <v>0</v>
      </c>
      <c r="AE18" s="50">
        <f t="shared" si="6"/>
        <v>0</v>
      </c>
      <c r="AF18" s="50">
        <f t="shared" si="6"/>
        <v>0</v>
      </c>
      <c r="AG18" s="50">
        <f t="shared" si="6"/>
        <v>0</v>
      </c>
      <c r="AH18" s="50">
        <f t="shared" si="6"/>
        <v>0</v>
      </c>
      <c r="AI18" s="50">
        <f t="shared" si="6"/>
        <v>0</v>
      </c>
      <c r="AJ18" s="50">
        <f t="shared" si="6"/>
        <v>0</v>
      </c>
      <c r="AK18" s="50">
        <f t="shared" si="6"/>
        <v>0</v>
      </c>
      <c r="AL18" s="50">
        <f t="shared" si="6"/>
        <v>0</v>
      </c>
      <c r="AM18" s="50">
        <f t="shared" si="6"/>
        <v>0</v>
      </c>
      <c r="AN18" s="50">
        <f t="shared" si="6"/>
        <v>0</v>
      </c>
      <c r="AO18" s="50">
        <f t="shared" si="6"/>
        <v>0</v>
      </c>
      <c r="AP18" s="50">
        <f t="shared" si="6"/>
        <v>0</v>
      </c>
      <c r="AQ18" s="50">
        <f t="shared" si="6"/>
        <v>0</v>
      </c>
      <c r="AR18" s="44">
        <f t="shared" si="7"/>
        <v>0</v>
      </c>
      <c r="AS18" s="37">
        <f t="shared" si="8"/>
        <v>0</v>
      </c>
    </row>
    <row r="19" spans="1:45" ht="45" customHeight="1">
      <c r="A19" s="73">
        <v>10</v>
      </c>
      <c r="B19" s="73"/>
      <c r="C19" s="73"/>
      <c r="D19" s="74"/>
      <c r="E19" s="28">
        <f t="shared" si="0"/>
        <v>0</v>
      </c>
      <c r="F19" s="42">
        <f t="shared" si="1"/>
        <v>0</v>
      </c>
      <c r="G19" s="198"/>
      <c r="H19" s="199"/>
      <c r="I19" s="142"/>
      <c r="N19" s="44">
        <f t="shared" si="2"/>
        <v>0</v>
      </c>
      <c r="O19" s="50">
        <f t="shared" si="3"/>
        <v>0</v>
      </c>
      <c r="P19" s="50">
        <f t="shared" si="3"/>
        <v>0</v>
      </c>
      <c r="Q19" s="50">
        <f t="shared" si="3"/>
        <v>0</v>
      </c>
      <c r="R19" s="50">
        <f t="shared" si="3"/>
        <v>0</v>
      </c>
      <c r="S19" s="50">
        <f t="shared" si="3"/>
        <v>0</v>
      </c>
      <c r="T19" s="50">
        <f t="shared" si="3"/>
        <v>0</v>
      </c>
      <c r="U19" s="50">
        <f t="shared" si="3"/>
        <v>0</v>
      </c>
      <c r="V19" s="50">
        <f t="shared" si="3"/>
        <v>0</v>
      </c>
      <c r="W19" s="50">
        <f t="shared" si="3"/>
        <v>0</v>
      </c>
      <c r="X19" s="50">
        <f t="shared" si="3"/>
        <v>0</v>
      </c>
      <c r="Y19" s="50">
        <f t="shared" si="3"/>
        <v>0</v>
      </c>
      <c r="Z19" s="50">
        <f t="shared" si="3"/>
        <v>0</v>
      </c>
      <c r="AA19" s="50">
        <f t="shared" si="3"/>
        <v>0</v>
      </c>
      <c r="AB19" s="55">
        <f t="shared" si="4"/>
        <v>0</v>
      </c>
      <c r="AC19" s="44"/>
      <c r="AD19" s="44">
        <f t="shared" si="5"/>
        <v>0</v>
      </c>
      <c r="AE19" s="50">
        <f t="shared" si="6"/>
        <v>0</v>
      </c>
      <c r="AF19" s="50">
        <f t="shared" si="6"/>
        <v>0</v>
      </c>
      <c r="AG19" s="50">
        <f t="shared" si="6"/>
        <v>0</v>
      </c>
      <c r="AH19" s="50">
        <f t="shared" si="6"/>
        <v>0</v>
      </c>
      <c r="AI19" s="50">
        <f t="shared" si="6"/>
        <v>0</v>
      </c>
      <c r="AJ19" s="50">
        <f t="shared" si="6"/>
        <v>0</v>
      </c>
      <c r="AK19" s="50">
        <f t="shared" si="6"/>
        <v>0</v>
      </c>
      <c r="AL19" s="50">
        <f t="shared" si="6"/>
        <v>0</v>
      </c>
      <c r="AM19" s="50">
        <f t="shared" si="6"/>
        <v>0</v>
      </c>
      <c r="AN19" s="50">
        <f t="shared" si="6"/>
        <v>0</v>
      </c>
      <c r="AO19" s="50">
        <f t="shared" si="6"/>
        <v>0</v>
      </c>
      <c r="AP19" s="50">
        <f t="shared" si="6"/>
        <v>0</v>
      </c>
      <c r="AQ19" s="50">
        <f t="shared" si="6"/>
        <v>0</v>
      </c>
      <c r="AR19" s="44">
        <f t="shared" si="7"/>
        <v>0</v>
      </c>
      <c r="AS19" s="37">
        <f t="shared" si="8"/>
        <v>0</v>
      </c>
    </row>
    <row r="20" spans="1:45" ht="45" customHeight="1">
      <c r="A20" s="73">
        <v>11</v>
      </c>
      <c r="B20" s="73"/>
      <c r="C20" s="73"/>
      <c r="D20" s="74"/>
      <c r="E20" s="28">
        <f>B20*D20</f>
        <v>0</v>
      </c>
      <c r="F20" s="42">
        <f>E20*PI()*C20^2/4*7.85/1000</f>
        <v>0</v>
      </c>
      <c r="G20" s="198"/>
      <c r="H20" s="199"/>
      <c r="I20" s="142"/>
      <c r="N20" s="44">
        <f t="shared" si="2"/>
        <v>0</v>
      </c>
      <c r="O20" s="50">
        <f t="shared" si="3"/>
        <v>0</v>
      </c>
      <c r="P20" s="50">
        <f t="shared" si="3"/>
        <v>0</v>
      </c>
      <c r="Q20" s="50">
        <f t="shared" si="3"/>
        <v>0</v>
      </c>
      <c r="R20" s="50">
        <f t="shared" si="3"/>
        <v>0</v>
      </c>
      <c r="S20" s="50">
        <f t="shared" si="3"/>
        <v>0</v>
      </c>
      <c r="T20" s="50">
        <f t="shared" si="3"/>
        <v>0</v>
      </c>
      <c r="U20" s="50">
        <f t="shared" si="3"/>
        <v>0</v>
      </c>
      <c r="V20" s="50">
        <f t="shared" si="3"/>
        <v>0</v>
      </c>
      <c r="W20" s="50">
        <f t="shared" si="3"/>
        <v>0</v>
      </c>
      <c r="X20" s="50">
        <f t="shared" si="3"/>
        <v>0</v>
      </c>
      <c r="Y20" s="50">
        <f t="shared" si="3"/>
        <v>0</v>
      </c>
      <c r="Z20" s="50">
        <f t="shared" si="3"/>
        <v>0</v>
      </c>
      <c r="AA20" s="50">
        <f t="shared" si="3"/>
        <v>0</v>
      </c>
      <c r="AB20" s="55">
        <f t="shared" si="4"/>
        <v>0</v>
      </c>
      <c r="AC20" s="44"/>
      <c r="AD20" s="44">
        <f t="shared" si="5"/>
        <v>0</v>
      </c>
      <c r="AE20" s="50">
        <f t="shared" si="6"/>
        <v>0</v>
      </c>
      <c r="AF20" s="50">
        <f t="shared" si="6"/>
        <v>0</v>
      </c>
      <c r="AG20" s="50">
        <f t="shared" si="6"/>
        <v>0</v>
      </c>
      <c r="AH20" s="50">
        <f t="shared" si="6"/>
        <v>0</v>
      </c>
      <c r="AI20" s="50">
        <f t="shared" si="6"/>
        <v>0</v>
      </c>
      <c r="AJ20" s="50">
        <f t="shared" si="6"/>
        <v>0</v>
      </c>
      <c r="AK20" s="50">
        <f t="shared" si="6"/>
        <v>0</v>
      </c>
      <c r="AL20" s="50">
        <f t="shared" si="6"/>
        <v>0</v>
      </c>
      <c r="AM20" s="50">
        <f t="shared" si="6"/>
        <v>0</v>
      </c>
      <c r="AN20" s="50">
        <f t="shared" si="6"/>
        <v>0</v>
      </c>
      <c r="AO20" s="50">
        <f t="shared" si="6"/>
        <v>0</v>
      </c>
      <c r="AP20" s="50">
        <f t="shared" si="6"/>
        <v>0</v>
      </c>
      <c r="AQ20" s="50">
        <f t="shared" si="6"/>
        <v>0</v>
      </c>
      <c r="AR20" s="44">
        <f t="shared" si="7"/>
        <v>0</v>
      </c>
      <c r="AS20" s="37">
        <f t="shared" si="8"/>
        <v>0</v>
      </c>
    </row>
    <row r="21" spans="1:45" ht="45" customHeight="1">
      <c r="A21" s="75">
        <v>12</v>
      </c>
      <c r="B21" s="75"/>
      <c r="C21" s="75"/>
      <c r="D21" s="76"/>
      <c r="E21" s="36">
        <f>B21*D21</f>
        <v>0</v>
      </c>
      <c r="F21" s="43">
        <f>E21*PI()*C21^2/4*7.85/1000</f>
        <v>0</v>
      </c>
      <c r="G21" s="200"/>
      <c r="H21" s="201"/>
      <c r="I21" s="143"/>
      <c r="N21" s="44">
        <f t="shared" si="2"/>
        <v>0</v>
      </c>
      <c r="O21" s="53">
        <f t="shared" si="3"/>
        <v>0</v>
      </c>
      <c r="P21" s="53">
        <f t="shared" si="3"/>
        <v>0</v>
      </c>
      <c r="Q21" s="53">
        <f t="shared" si="3"/>
        <v>0</v>
      </c>
      <c r="R21" s="53">
        <f t="shared" si="3"/>
        <v>0</v>
      </c>
      <c r="S21" s="53">
        <f t="shared" si="3"/>
        <v>0</v>
      </c>
      <c r="T21" s="53">
        <f t="shared" si="3"/>
        <v>0</v>
      </c>
      <c r="U21" s="53">
        <f t="shared" si="3"/>
        <v>0</v>
      </c>
      <c r="V21" s="53">
        <f t="shared" si="3"/>
        <v>0</v>
      </c>
      <c r="W21" s="53">
        <f t="shared" si="3"/>
        <v>0</v>
      </c>
      <c r="X21" s="53">
        <f t="shared" si="3"/>
        <v>0</v>
      </c>
      <c r="Y21" s="53">
        <f t="shared" si="3"/>
        <v>0</v>
      </c>
      <c r="Z21" s="53">
        <f t="shared" si="3"/>
        <v>0</v>
      </c>
      <c r="AA21" s="53">
        <f t="shared" si="3"/>
        <v>0</v>
      </c>
      <c r="AB21" s="55">
        <f t="shared" si="4"/>
        <v>0</v>
      </c>
      <c r="AC21" s="44"/>
      <c r="AD21" s="44">
        <f t="shared" si="5"/>
        <v>0</v>
      </c>
      <c r="AE21" s="53">
        <f t="shared" si="6"/>
        <v>0</v>
      </c>
      <c r="AF21" s="53">
        <f t="shared" si="6"/>
        <v>0</v>
      </c>
      <c r="AG21" s="53">
        <f t="shared" si="6"/>
        <v>0</v>
      </c>
      <c r="AH21" s="53">
        <f t="shared" si="6"/>
        <v>0</v>
      </c>
      <c r="AI21" s="53">
        <f t="shared" si="6"/>
        <v>0</v>
      </c>
      <c r="AJ21" s="53">
        <f t="shared" si="6"/>
        <v>0</v>
      </c>
      <c r="AK21" s="53">
        <f t="shared" si="6"/>
        <v>0</v>
      </c>
      <c r="AL21" s="53">
        <f t="shared" si="6"/>
        <v>0</v>
      </c>
      <c r="AM21" s="53">
        <f t="shared" si="6"/>
        <v>0</v>
      </c>
      <c r="AN21" s="53">
        <f t="shared" si="6"/>
        <v>0</v>
      </c>
      <c r="AO21" s="53">
        <f t="shared" si="6"/>
        <v>0</v>
      </c>
      <c r="AP21" s="53">
        <f t="shared" si="6"/>
        <v>0</v>
      </c>
      <c r="AQ21" s="53">
        <f t="shared" si="6"/>
        <v>0</v>
      </c>
      <c r="AR21" s="44">
        <f t="shared" si="7"/>
        <v>0</v>
      </c>
      <c r="AS21" s="37">
        <f t="shared" si="8"/>
        <v>0</v>
      </c>
    </row>
    <row r="22" spans="1:44" ht="21.75" customHeight="1">
      <c r="A22" s="33">
        <f>COUNT(B10:B21)</f>
        <v>0</v>
      </c>
      <c r="B22" s="33" t="s">
        <v>81</v>
      </c>
      <c r="C22" s="33"/>
      <c r="D22" s="34" t="s">
        <v>8</v>
      </c>
      <c r="E22" s="35">
        <f>SUM(E10:E21)</f>
        <v>0</v>
      </c>
      <c r="F22" s="35">
        <f>SUM(F10:F21)</f>
        <v>0</v>
      </c>
      <c r="G22" s="33"/>
      <c r="H22" s="33"/>
      <c r="I22" s="33"/>
      <c r="L22" s="45"/>
      <c r="N22" s="44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44"/>
      <c r="AC22" s="44"/>
      <c r="AD22" s="51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44"/>
    </row>
    <row r="23" spans="1:66" s="33" customFormat="1" ht="20.25" customHeight="1">
      <c r="A23" s="29"/>
      <c r="B23" s="29"/>
      <c r="C23" s="29"/>
      <c r="D23" s="30"/>
      <c r="E23" s="31"/>
      <c r="F23" s="31"/>
      <c r="G23" s="29"/>
      <c r="H23" s="29"/>
      <c r="I23" s="29"/>
      <c r="M23" s="44"/>
      <c r="N23" s="41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1"/>
      <c r="AC23" s="37"/>
      <c r="AD23" s="37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37"/>
      <c r="AS23" s="37"/>
      <c r="AT23" s="37"/>
      <c r="AU23" s="37"/>
      <c r="AV23" s="37"/>
      <c r="AW23" s="37"/>
      <c r="AX23" s="37"/>
      <c r="AY23" s="3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</row>
    <row r="24" spans="1:3" ht="15.75" customHeight="1">
      <c r="A24" s="5" t="s">
        <v>80</v>
      </c>
      <c r="C24" s="3"/>
    </row>
    <row r="25" spans="1:28" ht="15.75" customHeight="1">
      <c r="A25" s="71" t="str">
        <f>version</f>
        <v>Version 11/2020 hs/gg</v>
      </c>
      <c r="F25" s="3"/>
      <c r="AB25" s="55"/>
    </row>
    <row r="26" spans="1:45" ht="15.75" customHeight="1">
      <c r="A26" s="32"/>
      <c r="B26" s="33"/>
      <c r="C26" s="33"/>
      <c r="D26" s="33"/>
      <c r="E26" s="5"/>
      <c r="F26" s="5"/>
      <c r="AB26" s="55"/>
      <c r="AS26" s="38"/>
    </row>
    <row r="27" spans="1:45" ht="15.75" customHeight="1">
      <c r="A27" s="32"/>
      <c r="B27" s="33"/>
      <c r="C27" s="33"/>
      <c r="D27" s="33"/>
      <c r="E27" s="33"/>
      <c r="F27" s="33"/>
      <c r="AB27" s="55"/>
      <c r="AS27" s="38"/>
    </row>
    <row r="28" spans="1:28" ht="15.75" customHeight="1">
      <c r="A28" s="10" t="s">
        <v>82</v>
      </c>
      <c r="G28" s="9"/>
      <c r="H28" s="40"/>
      <c r="AB28" s="55"/>
    </row>
    <row r="29" ht="15.75" customHeight="1">
      <c r="AB29" s="55"/>
    </row>
    <row r="30" spans="1:28" ht="15.75" customHeight="1">
      <c r="A30" s="12"/>
      <c r="B30" s="12"/>
      <c r="C30" s="12"/>
      <c r="D30" s="140"/>
      <c r="E30" s="140"/>
      <c r="F30" s="140"/>
      <c r="G30" s="12"/>
      <c r="H30" s="12"/>
      <c r="I30" s="12"/>
      <c r="AB30" s="55"/>
    </row>
    <row r="31" spans="1:28" ht="15.75" customHeight="1">
      <c r="A31" s="12"/>
      <c r="B31" s="12"/>
      <c r="C31" s="12"/>
      <c r="D31" s="12"/>
      <c r="E31" s="12"/>
      <c r="F31" s="12"/>
      <c r="G31" s="11" t="s">
        <v>19</v>
      </c>
      <c r="H31" s="11" t="s">
        <v>20</v>
      </c>
      <c r="I31" s="12"/>
      <c r="L31" s="3"/>
      <c r="AB31" s="55"/>
    </row>
    <row r="32" spans="1:28" ht="15.75" customHeight="1">
      <c r="A32" s="12"/>
      <c r="B32" s="12"/>
      <c r="C32" s="12"/>
      <c r="D32" s="12"/>
      <c r="E32" s="12"/>
      <c r="F32" s="12"/>
      <c r="G32" s="134">
        <f>Liste</f>
        <v>0</v>
      </c>
      <c r="H32" s="57">
        <v>2</v>
      </c>
      <c r="I32" s="12"/>
      <c r="L32" s="3"/>
      <c r="AB32" s="55"/>
    </row>
    <row r="33" spans="1:28" ht="15.75" customHeight="1">
      <c r="A33" s="12"/>
      <c r="B33" s="12"/>
      <c r="C33" s="12"/>
      <c r="D33" s="12"/>
      <c r="E33" s="12"/>
      <c r="F33" s="12"/>
      <c r="G33" s="11" t="s">
        <v>21</v>
      </c>
      <c r="H33" s="11" t="s">
        <v>22</v>
      </c>
      <c r="I33" s="12"/>
      <c r="L33" s="3"/>
      <c r="AB33" s="55"/>
    </row>
    <row r="34" spans="1:28" ht="15.75" customHeight="1">
      <c r="A34" s="135" t="str">
        <f>A5</f>
        <v>Acier d'armature conforme SIA 262</v>
      </c>
      <c r="B34" s="12"/>
      <c r="C34" s="12"/>
      <c r="D34" s="12"/>
      <c r="E34" s="12"/>
      <c r="F34" s="12"/>
      <c r="G34" s="134">
        <f>Plan</f>
        <v>0</v>
      </c>
      <c r="H34" s="145">
        <f>Datum</f>
        <v>0</v>
      </c>
      <c r="I34" s="12"/>
      <c r="J34" s="1"/>
      <c r="K34" s="61" t="str">
        <f>K5</f>
        <v>Cellules grises = à compléter</v>
      </c>
      <c r="L34" s="3"/>
      <c r="AB34" s="55"/>
    </row>
    <row r="35" spans="1:28" ht="15.75" customHeight="1">
      <c r="A35" s="136" t="str">
        <f>A6</f>
        <v>Type</v>
      </c>
      <c r="B35" s="137" t="str">
        <f>B6</f>
        <v>ACIGRIP 462</v>
      </c>
      <c r="C35" s="12"/>
      <c r="D35" s="12"/>
      <c r="E35" s="12"/>
      <c r="F35" s="12"/>
      <c r="G35" s="12"/>
      <c r="H35" s="12"/>
      <c r="I35" s="12"/>
      <c r="AB35" s="55"/>
    </row>
    <row r="36" spans="1:44" ht="15.75" customHeight="1">
      <c r="A36" s="135"/>
      <c r="B36" s="12"/>
      <c r="C36" s="12"/>
      <c r="D36" s="12"/>
      <c r="E36" s="12"/>
      <c r="F36" s="12"/>
      <c r="G36" s="12"/>
      <c r="H36" s="12"/>
      <c r="I36" s="12"/>
      <c r="N36" s="44"/>
      <c r="O36" s="47" t="s">
        <v>11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55"/>
      <c r="AC36" s="44"/>
      <c r="AD36" s="44"/>
      <c r="AE36" s="47" t="s">
        <v>0</v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ht="15.75" customHeight="1">
      <c r="A37" s="188" t="s">
        <v>9</v>
      </c>
      <c r="B37" s="188" t="s">
        <v>26</v>
      </c>
      <c r="C37" s="138" t="s">
        <v>6</v>
      </c>
      <c r="D37" s="138" t="s">
        <v>27</v>
      </c>
      <c r="E37" s="138" t="s">
        <v>27</v>
      </c>
      <c r="F37" s="190" t="s">
        <v>3</v>
      </c>
      <c r="G37" s="192" t="s">
        <v>30</v>
      </c>
      <c r="H37" s="193"/>
      <c r="I37" s="186" t="s">
        <v>31</v>
      </c>
      <c r="J37" s="1"/>
      <c r="K37" t="str">
        <f>K8</f>
        <v>Formes à copier. Prière de modifier les cotes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55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ht="45" customHeight="1">
      <c r="A38" s="189"/>
      <c r="B38" s="189"/>
      <c r="C38" s="139" t="s">
        <v>7</v>
      </c>
      <c r="D38" s="139" t="s">
        <v>28</v>
      </c>
      <c r="E38" s="139" t="s">
        <v>29</v>
      </c>
      <c r="F38" s="191"/>
      <c r="G38" s="194"/>
      <c r="H38" s="195"/>
      <c r="I38" s="187" t="s">
        <v>10</v>
      </c>
      <c r="J38" s="1"/>
      <c r="K38" s="1" t="str">
        <f>K9</f>
        <v>Formes courantes</v>
      </c>
      <c r="L38" s="1"/>
      <c r="N38" s="44" t="s">
        <v>12</v>
      </c>
      <c r="O38" s="49">
        <v>6</v>
      </c>
      <c r="P38" s="49">
        <v>8</v>
      </c>
      <c r="Q38" s="49">
        <v>10</v>
      </c>
      <c r="R38" s="49">
        <v>12</v>
      </c>
      <c r="S38" s="49">
        <v>14</v>
      </c>
      <c r="T38" s="49">
        <v>16</v>
      </c>
      <c r="U38" s="49">
        <v>18</v>
      </c>
      <c r="V38" s="49">
        <v>20</v>
      </c>
      <c r="W38" s="49">
        <v>22</v>
      </c>
      <c r="X38" s="49">
        <v>26</v>
      </c>
      <c r="Y38" s="49">
        <v>30</v>
      </c>
      <c r="Z38" s="49">
        <v>34</v>
      </c>
      <c r="AA38" s="49">
        <v>40</v>
      </c>
      <c r="AB38" s="55"/>
      <c r="AC38" s="44"/>
      <c r="AD38" s="44" t="s">
        <v>12</v>
      </c>
      <c r="AE38" s="49">
        <v>6</v>
      </c>
      <c r="AF38" s="49">
        <v>8</v>
      </c>
      <c r="AG38" s="49">
        <v>10</v>
      </c>
      <c r="AH38" s="49">
        <v>12</v>
      </c>
      <c r="AI38" s="49">
        <v>14</v>
      </c>
      <c r="AJ38" s="49">
        <v>16</v>
      </c>
      <c r="AK38" s="49">
        <v>18</v>
      </c>
      <c r="AL38" s="49">
        <v>20</v>
      </c>
      <c r="AM38" s="49">
        <v>22</v>
      </c>
      <c r="AN38" s="49">
        <v>26</v>
      </c>
      <c r="AO38" s="49">
        <v>30</v>
      </c>
      <c r="AP38" s="49">
        <v>34</v>
      </c>
      <c r="AQ38" s="49">
        <v>40</v>
      </c>
      <c r="AR38" s="44"/>
    </row>
    <row r="39" spans="1:45" ht="45" customHeight="1">
      <c r="A39" s="73">
        <v>13</v>
      </c>
      <c r="B39" s="73"/>
      <c r="C39" s="73"/>
      <c r="D39" s="74"/>
      <c r="E39" s="28">
        <f aca="true" t="shared" si="9" ref="E39:E50">B39*D39</f>
        <v>0</v>
      </c>
      <c r="F39" s="42">
        <f aca="true" t="shared" si="10" ref="F39:F48">E39*PI()*C39^2/4*7.85/1000</f>
        <v>0</v>
      </c>
      <c r="G39" s="196"/>
      <c r="H39" s="197"/>
      <c r="I39" s="141"/>
      <c r="N39" s="44">
        <f aca="true" t="shared" si="11" ref="N39:N50">IF(I39="f",1,0)</f>
        <v>0</v>
      </c>
      <c r="O39" s="50">
        <f aca="true" t="shared" si="12" ref="O39:AA50">IF($C39=O$9,$F39*$N39,0)</f>
        <v>0</v>
      </c>
      <c r="P39" s="50">
        <f t="shared" si="12"/>
        <v>0</v>
      </c>
      <c r="Q39" s="50">
        <f t="shared" si="12"/>
        <v>0</v>
      </c>
      <c r="R39" s="50">
        <f t="shared" si="12"/>
        <v>0</v>
      </c>
      <c r="S39" s="50">
        <f t="shared" si="12"/>
        <v>0</v>
      </c>
      <c r="T39" s="50">
        <f t="shared" si="12"/>
        <v>0</v>
      </c>
      <c r="U39" s="50">
        <f t="shared" si="12"/>
        <v>0</v>
      </c>
      <c r="V39" s="50">
        <f t="shared" si="12"/>
        <v>0</v>
      </c>
      <c r="W39" s="50">
        <f t="shared" si="12"/>
        <v>0</v>
      </c>
      <c r="X39" s="50">
        <f t="shared" si="12"/>
        <v>0</v>
      </c>
      <c r="Y39" s="50">
        <f t="shared" si="12"/>
        <v>0</v>
      </c>
      <c r="Z39" s="50">
        <f t="shared" si="12"/>
        <v>0</v>
      </c>
      <c r="AA39" s="50">
        <f t="shared" si="12"/>
        <v>0</v>
      </c>
      <c r="AB39" s="55">
        <f aca="true" t="shared" si="13" ref="AB39:AB50">SUM(O39:AA39)</f>
        <v>0</v>
      </c>
      <c r="AC39" s="44"/>
      <c r="AD39" s="44">
        <f aca="true" t="shared" si="14" ref="AD39:AD50">IF(I39="b",1,0)</f>
        <v>0</v>
      </c>
      <c r="AE39" s="50">
        <f aca="true" t="shared" si="15" ref="AE39:AQ50">IF($C39=AE$9,$F39*$AD39,0)</f>
        <v>0</v>
      </c>
      <c r="AF39" s="50">
        <f t="shared" si="15"/>
        <v>0</v>
      </c>
      <c r="AG39" s="50">
        <f t="shared" si="15"/>
        <v>0</v>
      </c>
      <c r="AH39" s="50">
        <f t="shared" si="15"/>
        <v>0</v>
      </c>
      <c r="AI39" s="50">
        <f t="shared" si="15"/>
        <v>0</v>
      </c>
      <c r="AJ39" s="50">
        <f t="shared" si="15"/>
        <v>0</v>
      </c>
      <c r="AK39" s="50">
        <f t="shared" si="15"/>
        <v>0</v>
      </c>
      <c r="AL39" s="50">
        <f t="shared" si="15"/>
        <v>0</v>
      </c>
      <c r="AM39" s="50">
        <f t="shared" si="15"/>
        <v>0</v>
      </c>
      <c r="AN39" s="50">
        <f t="shared" si="15"/>
        <v>0</v>
      </c>
      <c r="AO39" s="50">
        <f t="shared" si="15"/>
        <v>0</v>
      </c>
      <c r="AP39" s="50">
        <f t="shared" si="15"/>
        <v>0</v>
      </c>
      <c r="AQ39" s="50">
        <f t="shared" si="15"/>
        <v>0</v>
      </c>
      <c r="AR39" s="44">
        <f aca="true" t="shared" si="16" ref="AR39:AR50">SUM(AE39:AQ39)</f>
        <v>0</v>
      </c>
      <c r="AS39" s="37">
        <f>SUM(AF39:AR39)</f>
        <v>0</v>
      </c>
    </row>
    <row r="40" spans="1:45" ht="45" customHeight="1">
      <c r="A40" s="73">
        <v>14</v>
      </c>
      <c r="B40" s="73"/>
      <c r="C40" s="73"/>
      <c r="D40" s="74"/>
      <c r="E40" s="28">
        <f t="shared" si="9"/>
        <v>0</v>
      </c>
      <c r="F40" s="42">
        <f t="shared" si="10"/>
        <v>0</v>
      </c>
      <c r="G40" s="198"/>
      <c r="H40" s="199"/>
      <c r="I40" s="142"/>
      <c r="J40" s="1"/>
      <c r="N40" s="44">
        <f t="shared" si="11"/>
        <v>0</v>
      </c>
      <c r="O40" s="50">
        <f t="shared" si="12"/>
        <v>0</v>
      </c>
      <c r="P40" s="50">
        <f t="shared" si="12"/>
        <v>0</v>
      </c>
      <c r="Q40" s="50">
        <f t="shared" si="12"/>
        <v>0</v>
      </c>
      <c r="R40" s="50">
        <f t="shared" si="12"/>
        <v>0</v>
      </c>
      <c r="S40" s="50">
        <f t="shared" si="12"/>
        <v>0</v>
      </c>
      <c r="T40" s="50">
        <f t="shared" si="12"/>
        <v>0</v>
      </c>
      <c r="U40" s="50">
        <f t="shared" si="12"/>
        <v>0</v>
      </c>
      <c r="V40" s="50">
        <f t="shared" si="12"/>
        <v>0</v>
      </c>
      <c r="W40" s="50">
        <f t="shared" si="12"/>
        <v>0</v>
      </c>
      <c r="X40" s="50">
        <f t="shared" si="12"/>
        <v>0</v>
      </c>
      <c r="Y40" s="50">
        <f t="shared" si="12"/>
        <v>0</v>
      </c>
      <c r="Z40" s="50">
        <f t="shared" si="12"/>
        <v>0</v>
      </c>
      <c r="AA40" s="50">
        <f t="shared" si="12"/>
        <v>0</v>
      </c>
      <c r="AB40" s="55">
        <f t="shared" si="13"/>
        <v>0</v>
      </c>
      <c r="AC40" s="44"/>
      <c r="AD40" s="44">
        <f t="shared" si="14"/>
        <v>0</v>
      </c>
      <c r="AE40" s="50">
        <f t="shared" si="15"/>
        <v>0</v>
      </c>
      <c r="AF40" s="50">
        <f t="shared" si="15"/>
        <v>0</v>
      </c>
      <c r="AG40" s="50">
        <f t="shared" si="15"/>
        <v>0</v>
      </c>
      <c r="AH40" s="50">
        <f t="shared" si="15"/>
        <v>0</v>
      </c>
      <c r="AI40" s="50">
        <f t="shared" si="15"/>
        <v>0</v>
      </c>
      <c r="AJ40" s="50">
        <f t="shared" si="15"/>
        <v>0</v>
      </c>
      <c r="AK40" s="50">
        <f t="shared" si="15"/>
        <v>0</v>
      </c>
      <c r="AL40" s="50">
        <f t="shared" si="15"/>
        <v>0</v>
      </c>
      <c r="AM40" s="50">
        <f t="shared" si="15"/>
        <v>0</v>
      </c>
      <c r="AN40" s="50">
        <f t="shared" si="15"/>
        <v>0</v>
      </c>
      <c r="AO40" s="50">
        <f t="shared" si="15"/>
        <v>0</v>
      </c>
      <c r="AP40" s="50">
        <f t="shared" si="15"/>
        <v>0</v>
      </c>
      <c r="AQ40" s="50">
        <f t="shared" si="15"/>
        <v>0</v>
      </c>
      <c r="AR40" s="44">
        <f t="shared" si="16"/>
        <v>0</v>
      </c>
      <c r="AS40" s="37">
        <f aca="true" t="shared" si="17" ref="AS40:AS50">SUM(AF40:AR40)</f>
        <v>0</v>
      </c>
    </row>
    <row r="41" spans="1:45" ht="45" customHeight="1">
      <c r="A41" s="73">
        <v>15</v>
      </c>
      <c r="B41" s="73"/>
      <c r="C41" s="73"/>
      <c r="D41" s="74"/>
      <c r="E41" s="28">
        <f t="shared" si="9"/>
        <v>0</v>
      </c>
      <c r="F41" s="42">
        <f t="shared" si="10"/>
        <v>0</v>
      </c>
      <c r="G41" s="198"/>
      <c r="H41" s="199"/>
      <c r="I41" s="142"/>
      <c r="N41" s="44">
        <f t="shared" si="11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  <c r="U41" s="50">
        <f t="shared" si="12"/>
        <v>0</v>
      </c>
      <c r="V41" s="50">
        <f t="shared" si="12"/>
        <v>0</v>
      </c>
      <c r="W41" s="50">
        <f t="shared" si="12"/>
        <v>0</v>
      </c>
      <c r="X41" s="50">
        <f t="shared" si="12"/>
        <v>0</v>
      </c>
      <c r="Y41" s="50">
        <f t="shared" si="12"/>
        <v>0</v>
      </c>
      <c r="Z41" s="50">
        <f t="shared" si="12"/>
        <v>0</v>
      </c>
      <c r="AA41" s="50">
        <f t="shared" si="12"/>
        <v>0</v>
      </c>
      <c r="AB41" s="55">
        <f t="shared" si="13"/>
        <v>0</v>
      </c>
      <c r="AC41" s="44"/>
      <c r="AD41" s="44">
        <f t="shared" si="14"/>
        <v>0</v>
      </c>
      <c r="AE41" s="50">
        <f t="shared" si="15"/>
        <v>0</v>
      </c>
      <c r="AF41" s="50">
        <f t="shared" si="15"/>
        <v>0</v>
      </c>
      <c r="AG41" s="50">
        <f t="shared" si="15"/>
        <v>0</v>
      </c>
      <c r="AH41" s="50">
        <f t="shared" si="15"/>
        <v>0</v>
      </c>
      <c r="AI41" s="50">
        <f t="shared" si="15"/>
        <v>0</v>
      </c>
      <c r="AJ41" s="50">
        <f t="shared" si="15"/>
        <v>0</v>
      </c>
      <c r="AK41" s="50">
        <f t="shared" si="15"/>
        <v>0</v>
      </c>
      <c r="AL41" s="50">
        <f t="shared" si="15"/>
        <v>0</v>
      </c>
      <c r="AM41" s="50">
        <f t="shared" si="15"/>
        <v>0</v>
      </c>
      <c r="AN41" s="50">
        <f t="shared" si="15"/>
        <v>0</v>
      </c>
      <c r="AO41" s="50">
        <f t="shared" si="15"/>
        <v>0</v>
      </c>
      <c r="AP41" s="50">
        <f t="shared" si="15"/>
        <v>0</v>
      </c>
      <c r="AQ41" s="50">
        <f t="shared" si="15"/>
        <v>0</v>
      </c>
      <c r="AR41" s="44">
        <f t="shared" si="16"/>
        <v>0</v>
      </c>
      <c r="AS41" s="37">
        <f t="shared" si="17"/>
        <v>0</v>
      </c>
    </row>
    <row r="42" spans="1:45" ht="45" customHeight="1">
      <c r="A42" s="73">
        <v>16</v>
      </c>
      <c r="B42" s="73"/>
      <c r="C42" s="73"/>
      <c r="D42" s="74"/>
      <c r="E42" s="28">
        <f t="shared" si="9"/>
        <v>0</v>
      </c>
      <c r="F42" s="42">
        <f t="shared" si="10"/>
        <v>0</v>
      </c>
      <c r="G42" s="198"/>
      <c r="H42" s="199"/>
      <c r="I42" s="142"/>
      <c r="J42" s="2"/>
      <c r="N42" s="44">
        <f t="shared" si="11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50">
        <f t="shared" si="12"/>
        <v>0</v>
      </c>
      <c r="Z42" s="50">
        <f t="shared" si="12"/>
        <v>0</v>
      </c>
      <c r="AA42" s="50">
        <f t="shared" si="12"/>
        <v>0</v>
      </c>
      <c r="AB42" s="55">
        <f t="shared" si="13"/>
        <v>0</v>
      </c>
      <c r="AC42" s="44"/>
      <c r="AD42" s="44">
        <f t="shared" si="14"/>
        <v>0</v>
      </c>
      <c r="AE42" s="50">
        <f t="shared" si="15"/>
        <v>0</v>
      </c>
      <c r="AF42" s="50">
        <f t="shared" si="15"/>
        <v>0</v>
      </c>
      <c r="AG42" s="50">
        <f t="shared" si="15"/>
        <v>0</v>
      </c>
      <c r="AH42" s="50">
        <f t="shared" si="15"/>
        <v>0</v>
      </c>
      <c r="AI42" s="50">
        <f t="shared" si="15"/>
        <v>0</v>
      </c>
      <c r="AJ42" s="50">
        <f t="shared" si="15"/>
        <v>0</v>
      </c>
      <c r="AK42" s="50">
        <f t="shared" si="15"/>
        <v>0</v>
      </c>
      <c r="AL42" s="50">
        <f t="shared" si="15"/>
        <v>0</v>
      </c>
      <c r="AM42" s="50">
        <f t="shared" si="15"/>
        <v>0</v>
      </c>
      <c r="AN42" s="50">
        <f t="shared" si="15"/>
        <v>0</v>
      </c>
      <c r="AO42" s="50">
        <f t="shared" si="15"/>
        <v>0</v>
      </c>
      <c r="AP42" s="50">
        <f t="shared" si="15"/>
        <v>0</v>
      </c>
      <c r="AQ42" s="50">
        <f t="shared" si="15"/>
        <v>0</v>
      </c>
      <c r="AR42" s="44">
        <f t="shared" si="16"/>
        <v>0</v>
      </c>
      <c r="AS42" s="37">
        <f t="shared" si="17"/>
        <v>0</v>
      </c>
    </row>
    <row r="43" spans="1:45" ht="45" customHeight="1">
      <c r="A43" s="73">
        <v>17</v>
      </c>
      <c r="B43" s="73"/>
      <c r="C43" s="73"/>
      <c r="D43" s="74"/>
      <c r="E43" s="28">
        <f t="shared" si="9"/>
        <v>0</v>
      </c>
      <c r="F43" s="42">
        <f t="shared" si="10"/>
        <v>0</v>
      </c>
      <c r="G43" s="198"/>
      <c r="H43" s="199"/>
      <c r="I43" s="142"/>
      <c r="J43" s="2"/>
      <c r="N43" s="44">
        <f t="shared" si="11"/>
        <v>0</v>
      </c>
      <c r="O43" s="50">
        <f t="shared" si="12"/>
        <v>0</v>
      </c>
      <c r="P43" s="50">
        <f t="shared" si="12"/>
        <v>0</v>
      </c>
      <c r="Q43" s="50">
        <f t="shared" si="12"/>
        <v>0</v>
      </c>
      <c r="R43" s="50">
        <f t="shared" si="12"/>
        <v>0</v>
      </c>
      <c r="S43" s="50">
        <f t="shared" si="12"/>
        <v>0</v>
      </c>
      <c r="T43" s="50">
        <f t="shared" si="12"/>
        <v>0</v>
      </c>
      <c r="U43" s="50">
        <f t="shared" si="12"/>
        <v>0</v>
      </c>
      <c r="V43" s="50">
        <f t="shared" si="12"/>
        <v>0</v>
      </c>
      <c r="W43" s="50">
        <f t="shared" si="12"/>
        <v>0</v>
      </c>
      <c r="X43" s="50">
        <f t="shared" si="12"/>
        <v>0</v>
      </c>
      <c r="Y43" s="50">
        <f t="shared" si="12"/>
        <v>0</v>
      </c>
      <c r="Z43" s="50">
        <f t="shared" si="12"/>
        <v>0</v>
      </c>
      <c r="AA43" s="50">
        <f t="shared" si="12"/>
        <v>0</v>
      </c>
      <c r="AB43" s="55">
        <f t="shared" si="13"/>
        <v>0</v>
      </c>
      <c r="AC43" s="44"/>
      <c r="AD43" s="44">
        <f t="shared" si="14"/>
        <v>0</v>
      </c>
      <c r="AE43" s="50">
        <f t="shared" si="15"/>
        <v>0</v>
      </c>
      <c r="AF43" s="50">
        <f t="shared" si="15"/>
        <v>0</v>
      </c>
      <c r="AG43" s="50">
        <f t="shared" si="15"/>
        <v>0</v>
      </c>
      <c r="AH43" s="50">
        <f t="shared" si="15"/>
        <v>0</v>
      </c>
      <c r="AI43" s="50">
        <f t="shared" si="15"/>
        <v>0</v>
      </c>
      <c r="AJ43" s="50">
        <f t="shared" si="15"/>
        <v>0</v>
      </c>
      <c r="AK43" s="50">
        <f t="shared" si="15"/>
        <v>0</v>
      </c>
      <c r="AL43" s="50">
        <f t="shared" si="15"/>
        <v>0</v>
      </c>
      <c r="AM43" s="50">
        <f t="shared" si="15"/>
        <v>0</v>
      </c>
      <c r="AN43" s="50">
        <f t="shared" si="15"/>
        <v>0</v>
      </c>
      <c r="AO43" s="50">
        <f t="shared" si="15"/>
        <v>0</v>
      </c>
      <c r="AP43" s="50">
        <f t="shared" si="15"/>
        <v>0</v>
      </c>
      <c r="AQ43" s="50">
        <f t="shared" si="15"/>
        <v>0</v>
      </c>
      <c r="AR43" s="44">
        <f t="shared" si="16"/>
        <v>0</v>
      </c>
      <c r="AS43" s="37">
        <f t="shared" si="17"/>
        <v>0</v>
      </c>
    </row>
    <row r="44" spans="1:45" ht="45" customHeight="1">
      <c r="A44" s="73">
        <v>18</v>
      </c>
      <c r="B44" s="73"/>
      <c r="C44" s="73"/>
      <c r="D44" s="74"/>
      <c r="E44" s="28">
        <f t="shared" si="9"/>
        <v>0</v>
      </c>
      <c r="F44" s="42">
        <f t="shared" si="10"/>
        <v>0</v>
      </c>
      <c r="G44" s="198"/>
      <c r="H44" s="199"/>
      <c r="I44" s="142"/>
      <c r="J44" s="1"/>
      <c r="N44" s="44">
        <f t="shared" si="11"/>
        <v>0</v>
      </c>
      <c r="O44" s="50">
        <f t="shared" si="12"/>
        <v>0</v>
      </c>
      <c r="P44" s="50">
        <f t="shared" si="12"/>
        <v>0</v>
      </c>
      <c r="Q44" s="50">
        <f t="shared" si="12"/>
        <v>0</v>
      </c>
      <c r="R44" s="50">
        <f t="shared" si="12"/>
        <v>0</v>
      </c>
      <c r="S44" s="50">
        <f t="shared" si="12"/>
        <v>0</v>
      </c>
      <c r="T44" s="50">
        <f t="shared" si="12"/>
        <v>0</v>
      </c>
      <c r="U44" s="50">
        <f t="shared" si="12"/>
        <v>0</v>
      </c>
      <c r="V44" s="50">
        <f t="shared" si="12"/>
        <v>0</v>
      </c>
      <c r="W44" s="50">
        <f t="shared" si="12"/>
        <v>0</v>
      </c>
      <c r="X44" s="50">
        <f t="shared" si="12"/>
        <v>0</v>
      </c>
      <c r="Y44" s="50">
        <f t="shared" si="12"/>
        <v>0</v>
      </c>
      <c r="Z44" s="50">
        <f t="shared" si="12"/>
        <v>0</v>
      </c>
      <c r="AA44" s="50">
        <f t="shared" si="12"/>
        <v>0</v>
      </c>
      <c r="AB44" s="55">
        <f t="shared" si="13"/>
        <v>0</v>
      </c>
      <c r="AC44" s="44"/>
      <c r="AD44" s="44">
        <f t="shared" si="14"/>
        <v>0</v>
      </c>
      <c r="AE44" s="50">
        <f t="shared" si="15"/>
        <v>0</v>
      </c>
      <c r="AF44" s="50">
        <f t="shared" si="15"/>
        <v>0</v>
      </c>
      <c r="AG44" s="50">
        <f t="shared" si="15"/>
        <v>0</v>
      </c>
      <c r="AH44" s="50">
        <f t="shared" si="15"/>
        <v>0</v>
      </c>
      <c r="AI44" s="50">
        <f t="shared" si="15"/>
        <v>0</v>
      </c>
      <c r="AJ44" s="50">
        <f t="shared" si="15"/>
        <v>0</v>
      </c>
      <c r="AK44" s="50">
        <f t="shared" si="15"/>
        <v>0</v>
      </c>
      <c r="AL44" s="50">
        <f t="shared" si="15"/>
        <v>0</v>
      </c>
      <c r="AM44" s="50">
        <f t="shared" si="15"/>
        <v>0</v>
      </c>
      <c r="AN44" s="50">
        <f t="shared" si="15"/>
        <v>0</v>
      </c>
      <c r="AO44" s="50">
        <f t="shared" si="15"/>
        <v>0</v>
      </c>
      <c r="AP44" s="50">
        <f t="shared" si="15"/>
        <v>0</v>
      </c>
      <c r="AQ44" s="50">
        <f t="shared" si="15"/>
        <v>0</v>
      </c>
      <c r="AR44" s="44">
        <f t="shared" si="16"/>
        <v>0</v>
      </c>
      <c r="AS44" s="37">
        <f t="shared" si="17"/>
        <v>0</v>
      </c>
    </row>
    <row r="45" spans="1:45" ht="45" customHeight="1">
      <c r="A45" s="73">
        <v>19</v>
      </c>
      <c r="B45" s="73"/>
      <c r="C45" s="73"/>
      <c r="D45" s="74"/>
      <c r="E45" s="28">
        <f t="shared" si="9"/>
        <v>0</v>
      </c>
      <c r="F45" s="42">
        <f t="shared" si="10"/>
        <v>0</v>
      </c>
      <c r="G45" s="198"/>
      <c r="H45" s="199"/>
      <c r="I45" s="142"/>
      <c r="N45" s="44">
        <f t="shared" si="11"/>
        <v>0</v>
      </c>
      <c r="O45" s="50">
        <f t="shared" si="12"/>
        <v>0</v>
      </c>
      <c r="P45" s="50">
        <f t="shared" si="12"/>
        <v>0</v>
      </c>
      <c r="Q45" s="50">
        <f t="shared" si="12"/>
        <v>0</v>
      </c>
      <c r="R45" s="50">
        <f t="shared" si="12"/>
        <v>0</v>
      </c>
      <c r="S45" s="50">
        <f t="shared" si="12"/>
        <v>0</v>
      </c>
      <c r="T45" s="50">
        <f t="shared" si="12"/>
        <v>0</v>
      </c>
      <c r="U45" s="50">
        <f t="shared" si="12"/>
        <v>0</v>
      </c>
      <c r="V45" s="50">
        <f t="shared" si="12"/>
        <v>0</v>
      </c>
      <c r="W45" s="50">
        <f t="shared" si="12"/>
        <v>0</v>
      </c>
      <c r="X45" s="50">
        <f t="shared" si="12"/>
        <v>0</v>
      </c>
      <c r="Y45" s="50">
        <f t="shared" si="12"/>
        <v>0</v>
      </c>
      <c r="Z45" s="50">
        <f t="shared" si="12"/>
        <v>0</v>
      </c>
      <c r="AA45" s="50">
        <f t="shared" si="12"/>
        <v>0</v>
      </c>
      <c r="AB45" s="55">
        <f t="shared" si="13"/>
        <v>0</v>
      </c>
      <c r="AC45" s="44"/>
      <c r="AD45" s="44">
        <f t="shared" si="14"/>
        <v>0</v>
      </c>
      <c r="AE45" s="50">
        <f t="shared" si="15"/>
        <v>0</v>
      </c>
      <c r="AF45" s="50">
        <f t="shared" si="15"/>
        <v>0</v>
      </c>
      <c r="AG45" s="50">
        <f t="shared" si="15"/>
        <v>0</v>
      </c>
      <c r="AH45" s="50">
        <f t="shared" si="15"/>
        <v>0</v>
      </c>
      <c r="AI45" s="50">
        <f t="shared" si="15"/>
        <v>0</v>
      </c>
      <c r="AJ45" s="50">
        <f t="shared" si="15"/>
        <v>0</v>
      </c>
      <c r="AK45" s="50">
        <f t="shared" si="15"/>
        <v>0</v>
      </c>
      <c r="AL45" s="50">
        <f t="shared" si="15"/>
        <v>0</v>
      </c>
      <c r="AM45" s="50">
        <f t="shared" si="15"/>
        <v>0</v>
      </c>
      <c r="AN45" s="50">
        <f t="shared" si="15"/>
        <v>0</v>
      </c>
      <c r="AO45" s="50">
        <f t="shared" si="15"/>
        <v>0</v>
      </c>
      <c r="AP45" s="50">
        <f t="shared" si="15"/>
        <v>0</v>
      </c>
      <c r="AQ45" s="50">
        <f t="shared" si="15"/>
        <v>0</v>
      </c>
      <c r="AR45" s="44">
        <f t="shared" si="16"/>
        <v>0</v>
      </c>
      <c r="AS45" s="37">
        <f t="shared" si="17"/>
        <v>0</v>
      </c>
    </row>
    <row r="46" spans="1:45" ht="45" customHeight="1">
      <c r="A46" s="73">
        <v>20</v>
      </c>
      <c r="B46" s="73"/>
      <c r="C46" s="73"/>
      <c r="D46" s="74"/>
      <c r="E46" s="28">
        <f t="shared" si="9"/>
        <v>0</v>
      </c>
      <c r="F46" s="42">
        <f t="shared" si="10"/>
        <v>0</v>
      </c>
      <c r="G46" s="198"/>
      <c r="H46" s="199"/>
      <c r="I46" s="142"/>
      <c r="N46" s="44">
        <f t="shared" si="11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0</v>
      </c>
      <c r="V46" s="50">
        <f t="shared" si="12"/>
        <v>0</v>
      </c>
      <c r="W46" s="50">
        <f t="shared" si="12"/>
        <v>0</v>
      </c>
      <c r="X46" s="50">
        <f t="shared" si="12"/>
        <v>0</v>
      </c>
      <c r="Y46" s="50">
        <f t="shared" si="12"/>
        <v>0</v>
      </c>
      <c r="Z46" s="50">
        <f t="shared" si="12"/>
        <v>0</v>
      </c>
      <c r="AA46" s="50">
        <f t="shared" si="12"/>
        <v>0</v>
      </c>
      <c r="AB46" s="55">
        <f t="shared" si="13"/>
        <v>0</v>
      </c>
      <c r="AC46" s="44"/>
      <c r="AD46" s="44">
        <f t="shared" si="14"/>
        <v>0</v>
      </c>
      <c r="AE46" s="50">
        <f t="shared" si="15"/>
        <v>0</v>
      </c>
      <c r="AF46" s="50">
        <f t="shared" si="15"/>
        <v>0</v>
      </c>
      <c r="AG46" s="50">
        <f t="shared" si="15"/>
        <v>0</v>
      </c>
      <c r="AH46" s="50">
        <f t="shared" si="15"/>
        <v>0</v>
      </c>
      <c r="AI46" s="50">
        <f t="shared" si="15"/>
        <v>0</v>
      </c>
      <c r="AJ46" s="50">
        <f t="shared" si="15"/>
        <v>0</v>
      </c>
      <c r="AK46" s="50">
        <f t="shared" si="15"/>
        <v>0</v>
      </c>
      <c r="AL46" s="50">
        <f t="shared" si="15"/>
        <v>0</v>
      </c>
      <c r="AM46" s="50">
        <f t="shared" si="15"/>
        <v>0</v>
      </c>
      <c r="AN46" s="50">
        <f t="shared" si="15"/>
        <v>0</v>
      </c>
      <c r="AO46" s="50">
        <f t="shared" si="15"/>
        <v>0</v>
      </c>
      <c r="AP46" s="50">
        <f t="shared" si="15"/>
        <v>0</v>
      </c>
      <c r="AQ46" s="50">
        <f t="shared" si="15"/>
        <v>0</v>
      </c>
      <c r="AR46" s="44">
        <f t="shared" si="16"/>
        <v>0</v>
      </c>
      <c r="AS46" s="37">
        <f t="shared" si="17"/>
        <v>0</v>
      </c>
    </row>
    <row r="47" spans="1:45" ht="45" customHeight="1">
      <c r="A47" s="73">
        <v>21</v>
      </c>
      <c r="B47" s="73"/>
      <c r="C47" s="73"/>
      <c r="D47" s="74"/>
      <c r="E47" s="28">
        <f t="shared" si="9"/>
        <v>0</v>
      </c>
      <c r="F47" s="42">
        <f t="shared" si="10"/>
        <v>0</v>
      </c>
      <c r="G47" s="198"/>
      <c r="H47" s="199"/>
      <c r="I47" s="142"/>
      <c r="N47" s="44">
        <f t="shared" si="11"/>
        <v>0</v>
      </c>
      <c r="O47" s="50">
        <f t="shared" si="12"/>
        <v>0</v>
      </c>
      <c r="P47" s="50">
        <f t="shared" si="12"/>
        <v>0</v>
      </c>
      <c r="Q47" s="50">
        <f t="shared" si="12"/>
        <v>0</v>
      </c>
      <c r="R47" s="50">
        <f t="shared" si="12"/>
        <v>0</v>
      </c>
      <c r="S47" s="50">
        <f t="shared" si="12"/>
        <v>0</v>
      </c>
      <c r="T47" s="50">
        <f t="shared" si="12"/>
        <v>0</v>
      </c>
      <c r="U47" s="50">
        <f t="shared" si="12"/>
        <v>0</v>
      </c>
      <c r="V47" s="50">
        <f t="shared" si="12"/>
        <v>0</v>
      </c>
      <c r="W47" s="50">
        <f t="shared" si="12"/>
        <v>0</v>
      </c>
      <c r="X47" s="50">
        <f t="shared" si="12"/>
        <v>0</v>
      </c>
      <c r="Y47" s="50">
        <f t="shared" si="12"/>
        <v>0</v>
      </c>
      <c r="Z47" s="50">
        <f t="shared" si="12"/>
        <v>0</v>
      </c>
      <c r="AA47" s="50">
        <f t="shared" si="12"/>
        <v>0</v>
      </c>
      <c r="AB47" s="55">
        <f t="shared" si="13"/>
        <v>0</v>
      </c>
      <c r="AC47" s="44"/>
      <c r="AD47" s="44">
        <f t="shared" si="14"/>
        <v>0</v>
      </c>
      <c r="AE47" s="50">
        <f t="shared" si="15"/>
        <v>0</v>
      </c>
      <c r="AF47" s="50">
        <f t="shared" si="15"/>
        <v>0</v>
      </c>
      <c r="AG47" s="50">
        <f t="shared" si="15"/>
        <v>0</v>
      </c>
      <c r="AH47" s="50">
        <f t="shared" si="15"/>
        <v>0</v>
      </c>
      <c r="AI47" s="50">
        <f t="shared" si="15"/>
        <v>0</v>
      </c>
      <c r="AJ47" s="50">
        <f t="shared" si="15"/>
        <v>0</v>
      </c>
      <c r="AK47" s="50">
        <f t="shared" si="15"/>
        <v>0</v>
      </c>
      <c r="AL47" s="50">
        <f t="shared" si="15"/>
        <v>0</v>
      </c>
      <c r="AM47" s="50">
        <f t="shared" si="15"/>
        <v>0</v>
      </c>
      <c r="AN47" s="50">
        <f t="shared" si="15"/>
        <v>0</v>
      </c>
      <c r="AO47" s="50">
        <f t="shared" si="15"/>
        <v>0</v>
      </c>
      <c r="AP47" s="50">
        <f t="shared" si="15"/>
        <v>0</v>
      </c>
      <c r="AQ47" s="50">
        <f t="shared" si="15"/>
        <v>0</v>
      </c>
      <c r="AR47" s="44">
        <f t="shared" si="16"/>
        <v>0</v>
      </c>
      <c r="AS47" s="37">
        <f t="shared" si="17"/>
        <v>0</v>
      </c>
    </row>
    <row r="48" spans="1:45" ht="45" customHeight="1">
      <c r="A48" s="73">
        <v>22</v>
      </c>
      <c r="B48" s="73"/>
      <c r="C48" s="73"/>
      <c r="D48" s="74"/>
      <c r="E48" s="28">
        <f t="shared" si="9"/>
        <v>0</v>
      </c>
      <c r="F48" s="42">
        <f t="shared" si="10"/>
        <v>0</v>
      </c>
      <c r="G48" s="198"/>
      <c r="H48" s="199"/>
      <c r="I48" s="142"/>
      <c r="N48" s="44">
        <f t="shared" si="11"/>
        <v>0</v>
      </c>
      <c r="O48" s="50">
        <f t="shared" si="12"/>
        <v>0</v>
      </c>
      <c r="P48" s="50">
        <f t="shared" si="12"/>
        <v>0</v>
      </c>
      <c r="Q48" s="50">
        <f t="shared" si="12"/>
        <v>0</v>
      </c>
      <c r="R48" s="50">
        <f t="shared" si="12"/>
        <v>0</v>
      </c>
      <c r="S48" s="50">
        <f t="shared" si="12"/>
        <v>0</v>
      </c>
      <c r="T48" s="50">
        <f t="shared" si="12"/>
        <v>0</v>
      </c>
      <c r="U48" s="50">
        <f t="shared" si="12"/>
        <v>0</v>
      </c>
      <c r="V48" s="50">
        <f t="shared" si="12"/>
        <v>0</v>
      </c>
      <c r="W48" s="50">
        <f t="shared" si="12"/>
        <v>0</v>
      </c>
      <c r="X48" s="50">
        <f t="shared" si="12"/>
        <v>0</v>
      </c>
      <c r="Y48" s="50">
        <f t="shared" si="12"/>
        <v>0</v>
      </c>
      <c r="Z48" s="50">
        <f t="shared" si="12"/>
        <v>0</v>
      </c>
      <c r="AA48" s="50">
        <f t="shared" si="12"/>
        <v>0</v>
      </c>
      <c r="AB48" s="55">
        <f t="shared" si="13"/>
        <v>0</v>
      </c>
      <c r="AC48" s="44"/>
      <c r="AD48" s="44">
        <f t="shared" si="14"/>
        <v>0</v>
      </c>
      <c r="AE48" s="50">
        <f t="shared" si="15"/>
        <v>0</v>
      </c>
      <c r="AF48" s="50">
        <f t="shared" si="15"/>
        <v>0</v>
      </c>
      <c r="AG48" s="50">
        <f t="shared" si="15"/>
        <v>0</v>
      </c>
      <c r="AH48" s="50">
        <f t="shared" si="15"/>
        <v>0</v>
      </c>
      <c r="AI48" s="50">
        <f t="shared" si="15"/>
        <v>0</v>
      </c>
      <c r="AJ48" s="50">
        <f t="shared" si="15"/>
        <v>0</v>
      </c>
      <c r="AK48" s="50">
        <f t="shared" si="15"/>
        <v>0</v>
      </c>
      <c r="AL48" s="50">
        <f t="shared" si="15"/>
        <v>0</v>
      </c>
      <c r="AM48" s="50">
        <f t="shared" si="15"/>
        <v>0</v>
      </c>
      <c r="AN48" s="50">
        <f t="shared" si="15"/>
        <v>0</v>
      </c>
      <c r="AO48" s="50">
        <f t="shared" si="15"/>
        <v>0</v>
      </c>
      <c r="AP48" s="50">
        <f t="shared" si="15"/>
        <v>0</v>
      </c>
      <c r="AQ48" s="50">
        <f t="shared" si="15"/>
        <v>0</v>
      </c>
      <c r="AR48" s="44">
        <f t="shared" si="16"/>
        <v>0</v>
      </c>
      <c r="AS48" s="37">
        <f t="shared" si="17"/>
        <v>0</v>
      </c>
    </row>
    <row r="49" spans="1:45" ht="45" customHeight="1">
      <c r="A49" s="73">
        <v>23</v>
      </c>
      <c r="B49" s="73"/>
      <c r="C49" s="73"/>
      <c r="D49" s="74"/>
      <c r="E49" s="28">
        <f t="shared" si="9"/>
        <v>0</v>
      </c>
      <c r="F49" s="42">
        <f>E49*PI()*C49^2/4*7.85/1000</f>
        <v>0</v>
      </c>
      <c r="G49" s="198"/>
      <c r="H49" s="199"/>
      <c r="I49" s="142"/>
      <c r="N49" s="44">
        <f t="shared" si="11"/>
        <v>0</v>
      </c>
      <c r="O49" s="50">
        <f t="shared" si="12"/>
        <v>0</v>
      </c>
      <c r="P49" s="50">
        <f t="shared" si="12"/>
        <v>0</v>
      </c>
      <c r="Q49" s="50">
        <f t="shared" si="12"/>
        <v>0</v>
      </c>
      <c r="R49" s="50">
        <f t="shared" si="12"/>
        <v>0</v>
      </c>
      <c r="S49" s="50">
        <f t="shared" si="12"/>
        <v>0</v>
      </c>
      <c r="T49" s="50">
        <f t="shared" si="12"/>
        <v>0</v>
      </c>
      <c r="U49" s="50">
        <f t="shared" si="12"/>
        <v>0</v>
      </c>
      <c r="V49" s="50">
        <f t="shared" si="12"/>
        <v>0</v>
      </c>
      <c r="W49" s="50">
        <f t="shared" si="12"/>
        <v>0</v>
      </c>
      <c r="X49" s="50">
        <f t="shared" si="12"/>
        <v>0</v>
      </c>
      <c r="Y49" s="50">
        <f t="shared" si="12"/>
        <v>0</v>
      </c>
      <c r="Z49" s="50">
        <f t="shared" si="12"/>
        <v>0</v>
      </c>
      <c r="AA49" s="50">
        <f t="shared" si="12"/>
        <v>0</v>
      </c>
      <c r="AB49" s="55">
        <f t="shared" si="13"/>
        <v>0</v>
      </c>
      <c r="AC49" s="44"/>
      <c r="AD49" s="44">
        <f t="shared" si="14"/>
        <v>0</v>
      </c>
      <c r="AE49" s="50">
        <f t="shared" si="15"/>
        <v>0</v>
      </c>
      <c r="AF49" s="50">
        <f t="shared" si="15"/>
        <v>0</v>
      </c>
      <c r="AG49" s="50">
        <f t="shared" si="15"/>
        <v>0</v>
      </c>
      <c r="AH49" s="50">
        <f t="shared" si="15"/>
        <v>0</v>
      </c>
      <c r="AI49" s="50">
        <f t="shared" si="15"/>
        <v>0</v>
      </c>
      <c r="AJ49" s="50">
        <f t="shared" si="15"/>
        <v>0</v>
      </c>
      <c r="AK49" s="50">
        <f t="shared" si="15"/>
        <v>0</v>
      </c>
      <c r="AL49" s="50">
        <f t="shared" si="15"/>
        <v>0</v>
      </c>
      <c r="AM49" s="50">
        <f t="shared" si="15"/>
        <v>0</v>
      </c>
      <c r="AN49" s="50">
        <f t="shared" si="15"/>
        <v>0</v>
      </c>
      <c r="AO49" s="50">
        <f t="shared" si="15"/>
        <v>0</v>
      </c>
      <c r="AP49" s="50">
        <f t="shared" si="15"/>
        <v>0</v>
      </c>
      <c r="AQ49" s="50">
        <f t="shared" si="15"/>
        <v>0</v>
      </c>
      <c r="AR49" s="44">
        <f t="shared" si="16"/>
        <v>0</v>
      </c>
      <c r="AS49" s="37">
        <f t="shared" si="17"/>
        <v>0</v>
      </c>
    </row>
    <row r="50" spans="1:45" ht="45" customHeight="1">
      <c r="A50" s="73">
        <v>24</v>
      </c>
      <c r="B50" s="75"/>
      <c r="C50" s="75"/>
      <c r="D50" s="76"/>
      <c r="E50" s="36">
        <f t="shared" si="9"/>
        <v>0</v>
      </c>
      <c r="F50" s="43">
        <f>E50*PI()*C50^2/4*7.85/1000</f>
        <v>0</v>
      </c>
      <c r="G50" s="200"/>
      <c r="H50" s="201"/>
      <c r="I50" s="143"/>
      <c r="N50" s="44">
        <f t="shared" si="11"/>
        <v>0</v>
      </c>
      <c r="O50" s="53">
        <f t="shared" si="12"/>
        <v>0</v>
      </c>
      <c r="P50" s="53">
        <f t="shared" si="12"/>
        <v>0</v>
      </c>
      <c r="Q50" s="53">
        <f t="shared" si="12"/>
        <v>0</v>
      </c>
      <c r="R50" s="53">
        <f t="shared" si="12"/>
        <v>0</v>
      </c>
      <c r="S50" s="53">
        <f t="shared" si="12"/>
        <v>0</v>
      </c>
      <c r="T50" s="53">
        <f t="shared" si="12"/>
        <v>0</v>
      </c>
      <c r="U50" s="53">
        <f t="shared" si="12"/>
        <v>0</v>
      </c>
      <c r="V50" s="53">
        <f t="shared" si="12"/>
        <v>0</v>
      </c>
      <c r="W50" s="53">
        <f t="shared" si="12"/>
        <v>0</v>
      </c>
      <c r="X50" s="53">
        <f t="shared" si="12"/>
        <v>0</v>
      </c>
      <c r="Y50" s="53">
        <f t="shared" si="12"/>
        <v>0</v>
      </c>
      <c r="Z50" s="53">
        <f t="shared" si="12"/>
        <v>0</v>
      </c>
      <c r="AA50" s="53">
        <f t="shared" si="12"/>
        <v>0</v>
      </c>
      <c r="AB50" s="55">
        <f t="shared" si="13"/>
        <v>0</v>
      </c>
      <c r="AC50" s="44"/>
      <c r="AD50" s="44">
        <f t="shared" si="14"/>
        <v>0</v>
      </c>
      <c r="AE50" s="53">
        <f t="shared" si="15"/>
        <v>0</v>
      </c>
      <c r="AF50" s="53">
        <f t="shared" si="15"/>
        <v>0</v>
      </c>
      <c r="AG50" s="53">
        <f t="shared" si="15"/>
        <v>0</v>
      </c>
      <c r="AH50" s="53">
        <f t="shared" si="15"/>
        <v>0</v>
      </c>
      <c r="AI50" s="53">
        <f t="shared" si="15"/>
        <v>0</v>
      </c>
      <c r="AJ50" s="53">
        <f t="shared" si="15"/>
        <v>0</v>
      </c>
      <c r="AK50" s="53">
        <f t="shared" si="15"/>
        <v>0</v>
      </c>
      <c r="AL50" s="53">
        <f t="shared" si="15"/>
        <v>0</v>
      </c>
      <c r="AM50" s="53">
        <f t="shared" si="15"/>
        <v>0</v>
      </c>
      <c r="AN50" s="53">
        <f t="shared" si="15"/>
        <v>0</v>
      </c>
      <c r="AO50" s="53">
        <f t="shared" si="15"/>
        <v>0</v>
      </c>
      <c r="AP50" s="53">
        <f t="shared" si="15"/>
        <v>0</v>
      </c>
      <c r="AQ50" s="53">
        <f t="shared" si="15"/>
        <v>0</v>
      </c>
      <c r="AR50" s="44">
        <f t="shared" si="16"/>
        <v>0</v>
      </c>
      <c r="AS50" s="37">
        <f t="shared" si="17"/>
        <v>0</v>
      </c>
    </row>
    <row r="51" spans="1:44" ht="21.75" customHeight="1">
      <c r="A51" s="33">
        <f>COUNT(B39:B50)</f>
        <v>0</v>
      </c>
      <c r="B51" s="33" t="s">
        <v>81</v>
      </c>
      <c r="C51" s="33"/>
      <c r="D51" s="34" t="s">
        <v>8</v>
      </c>
      <c r="E51" s="35">
        <f>SUM(E39:E50)</f>
        <v>0</v>
      </c>
      <c r="F51" s="35">
        <f>SUM(F39:F50)</f>
        <v>0</v>
      </c>
      <c r="G51" s="33"/>
      <c r="H51" s="33"/>
      <c r="I51" s="33"/>
      <c r="L51" s="45"/>
      <c r="N51" s="44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5"/>
      <c r="AC51" s="44"/>
      <c r="AD51" s="51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44"/>
    </row>
    <row r="52" spans="1:66" s="33" customFormat="1" ht="20.25" customHeight="1">
      <c r="A52" s="29"/>
      <c r="B52" s="29"/>
      <c r="C52" s="29"/>
      <c r="D52" s="30"/>
      <c r="E52" s="31"/>
      <c r="F52" s="31"/>
      <c r="G52" s="29"/>
      <c r="H52" s="29"/>
      <c r="I52" s="29"/>
      <c r="M52" s="44"/>
      <c r="N52" s="41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55"/>
      <c r="AC52" s="37"/>
      <c r="AD52" s="37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37"/>
      <c r="AS52" s="37"/>
      <c r="AT52" s="37"/>
      <c r="AU52" s="37"/>
      <c r="AV52" s="37"/>
      <c r="AW52" s="37"/>
      <c r="AX52" s="37"/>
      <c r="AY52" s="3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</row>
    <row r="53" spans="1:28" ht="15.75" customHeight="1">
      <c r="A53" s="5" t="str">
        <f>A24</f>
        <v>Debrunner Acifer AG Bewehrungstechnik</v>
      </c>
      <c r="C53" s="3"/>
      <c r="AB53" s="55"/>
    </row>
    <row r="54" spans="1:28" ht="15.75" customHeight="1">
      <c r="A54" s="71" t="str">
        <f>version</f>
        <v>Version 11/2020 hs/gg</v>
      </c>
      <c r="F54" s="3"/>
      <c r="AB54" s="55"/>
    </row>
    <row r="55" spans="1:45" ht="15.75" customHeight="1">
      <c r="A55" s="32"/>
      <c r="B55" s="33"/>
      <c r="C55" s="33"/>
      <c r="D55" s="33"/>
      <c r="E55" s="5"/>
      <c r="F55" s="5"/>
      <c r="AB55" s="55"/>
      <c r="AS55" s="38"/>
    </row>
    <row r="56" spans="1:45" ht="15.75" customHeight="1">
      <c r="A56" s="32"/>
      <c r="B56" s="33"/>
      <c r="C56" s="33"/>
      <c r="D56" s="33"/>
      <c r="E56" s="33"/>
      <c r="F56" s="33"/>
      <c r="AB56" s="55"/>
      <c r="AS56" s="38"/>
    </row>
    <row r="57" spans="1:28" ht="15.75" customHeight="1">
      <c r="A57" s="10" t="str">
        <f>A28</f>
        <v>Conseil technique pour technique d'armature: www.armature.ch</v>
      </c>
      <c r="G57" s="9"/>
      <c r="H57" s="40"/>
      <c r="AB57" s="55"/>
    </row>
    <row r="58" ht="15.75" customHeight="1">
      <c r="AB58" s="55"/>
    </row>
    <row r="59" spans="1:28" ht="15.75" customHeight="1">
      <c r="A59" s="12"/>
      <c r="B59" s="12"/>
      <c r="C59" s="12"/>
      <c r="D59" s="12"/>
      <c r="E59" s="12"/>
      <c r="F59" s="12"/>
      <c r="G59" s="12"/>
      <c r="H59" s="12"/>
      <c r="I59" s="12"/>
      <c r="L59" s="3"/>
      <c r="AB59" s="55"/>
    </row>
    <row r="60" spans="1:28" ht="15.75" customHeight="1">
      <c r="A60" s="12"/>
      <c r="B60" s="12"/>
      <c r="C60" s="12"/>
      <c r="D60" s="12"/>
      <c r="E60" s="12"/>
      <c r="F60" s="12"/>
      <c r="G60" s="11" t="s">
        <v>19</v>
      </c>
      <c r="H60" s="11" t="s">
        <v>20</v>
      </c>
      <c r="I60" s="12"/>
      <c r="L60" s="3"/>
      <c r="AB60" s="55"/>
    </row>
    <row r="61" spans="1:28" ht="15.75" customHeight="1">
      <c r="A61" s="12"/>
      <c r="B61" s="12"/>
      <c r="C61" s="12"/>
      <c r="D61" s="12"/>
      <c r="E61" s="12"/>
      <c r="F61" s="12"/>
      <c r="G61" s="134">
        <f>Liste</f>
        <v>0</v>
      </c>
      <c r="H61" s="57">
        <v>3</v>
      </c>
      <c r="I61" s="12"/>
      <c r="L61" s="3"/>
      <c r="AB61" s="55"/>
    </row>
    <row r="62" spans="1:28" ht="15.75" customHeight="1">
      <c r="A62" s="12"/>
      <c r="B62" s="12"/>
      <c r="C62" s="12"/>
      <c r="D62" s="12"/>
      <c r="E62" s="12"/>
      <c r="F62" s="12"/>
      <c r="G62" s="11" t="s">
        <v>21</v>
      </c>
      <c r="H62" s="11" t="s">
        <v>22</v>
      </c>
      <c r="I62" s="12"/>
      <c r="J62" s="1"/>
      <c r="K62" s="61" t="str">
        <f>K5</f>
        <v>Cellules grises = à compléter</v>
      </c>
      <c r="L62" s="3"/>
      <c r="AB62" s="55"/>
    </row>
    <row r="63" spans="1:28" ht="15.75" customHeight="1">
      <c r="A63" s="135" t="s">
        <v>24</v>
      </c>
      <c r="B63" s="12"/>
      <c r="C63" s="12"/>
      <c r="D63" s="12"/>
      <c r="E63" s="12"/>
      <c r="F63" s="12"/>
      <c r="G63" s="134">
        <f>Plan</f>
        <v>0</v>
      </c>
      <c r="H63" s="145">
        <f>Datum</f>
        <v>0</v>
      </c>
      <c r="I63" s="12"/>
      <c r="J63" s="1"/>
      <c r="K63" s="77"/>
      <c r="L63" s="3"/>
      <c r="AB63" s="55"/>
    </row>
    <row r="64" spans="1:28" ht="15.75" customHeight="1">
      <c r="A64" s="136" t="str">
        <f>A6</f>
        <v>Type</v>
      </c>
      <c r="B64" s="137" t="str">
        <f>B35</f>
        <v>ACIGRIP 462</v>
      </c>
      <c r="C64" s="12"/>
      <c r="D64" s="12"/>
      <c r="E64" s="12"/>
      <c r="F64" s="12"/>
      <c r="G64" s="12"/>
      <c r="H64" s="12"/>
      <c r="I64" s="12"/>
      <c r="AB64" s="55"/>
    </row>
    <row r="65" spans="1:44" ht="15.75" customHeight="1">
      <c r="A65" s="135"/>
      <c r="B65" s="12"/>
      <c r="C65" s="12"/>
      <c r="D65" s="12"/>
      <c r="E65" s="12"/>
      <c r="F65" s="12"/>
      <c r="G65" s="12"/>
      <c r="H65" s="12"/>
      <c r="I65" s="12"/>
      <c r="N65" s="44"/>
      <c r="O65" s="47" t="s">
        <v>11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55"/>
      <c r="AC65" s="44"/>
      <c r="AD65" s="44"/>
      <c r="AE65" s="47" t="s">
        <v>0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ht="15.75" customHeight="1">
      <c r="A66" s="188" t="s">
        <v>9</v>
      </c>
      <c r="B66" s="188" t="s">
        <v>26</v>
      </c>
      <c r="C66" s="138" t="s">
        <v>6</v>
      </c>
      <c r="D66" s="138" t="s">
        <v>27</v>
      </c>
      <c r="E66" s="138" t="s">
        <v>27</v>
      </c>
      <c r="F66" s="190" t="s">
        <v>3</v>
      </c>
      <c r="G66" s="192" t="s">
        <v>30</v>
      </c>
      <c r="H66" s="193"/>
      <c r="I66" s="186" t="s">
        <v>31</v>
      </c>
      <c r="J66" s="1"/>
      <c r="K66" t="str">
        <f>K8</f>
        <v>Formes à copier. Prière de modifier les cotes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55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ht="45" customHeight="1">
      <c r="A67" s="189"/>
      <c r="B67" s="189"/>
      <c r="C67" s="139" t="s">
        <v>7</v>
      </c>
      <c r="D67" s="139" t="s">
        <v>28</v>
      </c>
      <c r="E67" s="139" t="s">
        <v>29</v>
      </c>
      <c r="F67" s="191"/>
      <c r="G67" s="194"/>
      <c r="H67" s="195"/>
      <c r="I67" s="187" t="s">
        <v>10</v>
      </c>
      <c r="J67" s="1"/>
      <c r="K67" s="1" t="str">
        <f>K9</f>
        <v>Formes courantes</v>
      </c>
      <c r="L67" s="1"/>
      <c r="N67" s="44" t="s">
        <v>12</v>
      </c>
      <c r="O67" s="49">
        <v>6</v>
      </c>
      <c r="P67" s="49">
        <v>8</v>
      </c>
      <c r="Q67" s="49">
        <v>10</v>
      </c>
      <c r="R67" s="49">
        <v>12</v>
      </c>
      <c r="S67" s="49">
        <v>14</v>
      </c>
      <c r="T67" s="49">
        <v>16</v>
      </c>
      <c r="U67" s="49">
        <v>18</v>
      </c>
      <c r="V67" s="49">
        <v>20</v>
      </c>
      <c r="W67" s="49">
        <v>22</v>
      </c>
      <c r="X67" s="49">
        <v>26</v>
      </c>
      <c r="Y67" s="49">
        <v>30</v>
      </c>
      <c r="Z67" s="49">
        <v>34</v>
      </c>
      <c r="AA67" s="49">
        <v>40</v>
      </c>
      <c r="AB67" s="55"/>
      <c r="AC67" s="44"/>
      <c r="AD67" s="44" t="s">
        <v>12</v>
      </c>
      <c r="AE67" s="49">
        <v>6</v>
      </c>
      <c r="AF67" s="49">
        <v>8</v>
      </c>
      <c r="AG67" s="49">
        <v>10</v>
      </c>
      <c r="AH67" s="49">
        <v>12</v>
      </c>
      <c r="AI67" s="49">
        <v>14</v>
      </c>
      <c r="AJ67" s="49">
        <v>16</v>
      </c>
      <c r="AK67" s="49">
        <v>18</v>
      </c>
      <c r="AL67" s="49">
        <v>20</v>
      </c>
      <c r="AM67" s="49">
        <v>22</v>
      </c>
      <c r="AN67" s="49">
        <v>26</v>
      </c>
      <c r="AO67" s="49">
        <v>30</v>
      </c>
      <c r="AP67" s="49">
        <v>34</v>
      </c>
      <c r="AQ67" s="49">
        <v>40</v>
      </c>
      <c r="AR67" s="44"/>
    </row>
    <row r="68" spans="1:45" ht="45" customHeight="1">
      <c r="A68" s="73">
        <v>25</v>
      </c>
      <c r="B68" s="73"/>
      <c r="C68" s="73"/>
      <c r="D68" s="74"/>
      <c r="E68" s="28">
        <f aca="true" t="shared" si="18" ref="E68:E79">B68*D68</f>
        <v>0</v>
      </c>
      <c r="F68" s="42">
        <f aca="true" t="shared" si="19" ref="F68:F77">E68*PI()*C68^2/4*7.85/1000</f>
        <v>0</v>
      </c>
      <c r="G68" s="196"/>
      <c r="H68" s="197"/>
      <c r="I68" s="141"/>
      <c r="N68" s="44">
        <f aca="true" t="shared" si="20" ref="N68:N79">IF(I68="f",1,0)</f>
        <v>0</v>
      </c>
      <c r="O68" s="50">
        <f aca="true" t="shared" si="21" ref="O68:AA79">IF($C68=O$9,$F68*$N68,0)</f>
        <v>0</v>
      </c>
      <c r="P68" s="50">
        <f t="shared" si="21"/>
        <v>0</v>
      </c>
      <c r="Q68" s="50">
        <f t="shared" si="21"/>
        <v>0</v>
      </c>
      <c r="R68" s="50">
        <f t="shared" si="21"/>
        <v>0</v>
      </c>
      <c r="S68" s="50">
        <f t="shared" si="21"/>
        <v>0</v>
      </c>
      <c r="T68" s="50">
        <f t="shared" si="21"/>
        <v>0</v>
      </c>
      <c r="U68" s="50">
        <f t="shared" si="21"/>
        <v>0</v>
      </c>
      <c r="V68" s="50">
        <f t="shared" si="21"/>
        <v>0</v>
      </c>
      <c r="W68" s="50">
        <f t="shared" si="21"/>
        <v>0</v>
      </c>
      <c r="X68" s="50">
        <f t="shared" si="21"/>
        <v>0</v>
      </c>
      <c r="Y68" s="50">
        <f t="shared" si="21"/>
        <v>0</v>
      </c>
      <c r="Z68" s="50">
        <f t="shared" si="21"/>
        <v>0</v>
      </c>
      <c r="AA68" s="50">
        <f t="shared" si="21"/>
        <v>0</v>
      </c>
      <c r="AB68" s="55">
        <f aca="true" t="shared" si="22" ref="AB68:AB79">SUM(O68:AA68)</f>
        <v>0</v>
      </c>
      <c r="AC68" s="44"/>
      <c r="AD68" s="44">
        <f aca="true" t="shared" si="23" ref="AD68:AD79">IF(I68="b",1,0)</f>
        <v>0</v>
      </c>
      <c r="AE68" s="50">
        <f aca="true" t="shared" si="24" ref="AE68:AQ79">IF($C68=AE$9,$F68*$AD68,0)</f>
        <v>0</v>
      </c>
      <c r="AF68" s="50">
        <f t="shared" si="24"/>
        <v>0</v>
      </c>
      <c r="AG68" s="50">
        <f t="shared" si="24"/>
        <v>0</v>
      </c>
      <c r="AH68" s="50">
        <f t="shared" si="24"/>
        <v>0</v>
      </c>
      <c r="AI68" s="50">
        <f t="shared" si="24"/>
        <v>0</v>
      </c>
      <c r="AJ68" s="50">
        <f t="shared" si="24"/>
        <v>0</v>
      </c>
      <c r="AK68" s="50">
        <f t="shared" si="24"/>
        <v>0</v>
      </c>
      <c r="AL68" s="50">
        <f t="shared" si="24"/>
        <v>0</v>
      </c>
      <c r="AM68" s="50">
        <f t="shared" si="24"/>
        <v>0</v>
      </c>
      <c r="AN68" s="50">
        <f t="shared" si="24"/>
        <v>0</v>
      </c>
      <c r="AO68" s="50">
        <f t="shared" si="24"/>
        <v>0</v>
      </c>
      <c r="AP68" s="50">
        <f t="shared" si="24"/>
        <v>0</v>
      </c>
      <c r="AQ68" s="50">
        <f t="shared" si="24"/>
        <v>0</v>
      </c>
      <c r="AR68" s="44">
        <f aca="true" t="shared" si="25" ref="AR68:AR79">SUM(AE68:AQ68)</f>
        <v>0</v>
      </c>
      <c r="AS68" s="37">
        <f>SUM(AF68:AR68)</f>
        <v>0</v>
      </c>
    </row>
    <row r="69" spans="1:45" ht="45" customHeight="1">
      <c r="A69" s="73">
        <v>26</v>
      </c>
      <c r="B69" s="73"/>
      <c r="C69" s="73"/>
      <c r="D69" s="74"/>
      <c r="E69" s="28">
        <f t="shared" si="18"/>
        <v>0</v>
      </c>
      <c r="F69" s="42">
        <f t="shared" si="19"/>
        <v>0</v>
      </c>
      <c r="G69" s="198"/>
      <c r="H69" s="199"/>
      <c r="I69" s="142"/>
      <c r="J69" s="1"/>
      <c r="N69" s="44">
        <f t="shared" si="20"/>
        <v>0</v>
      </c>
      <c r="O69" s="50">
        <f t="shared" si="21"/>
        <v>0</v>
      </c>
      <c r="P69" s="50">
        <f t="shared" si="21"/>
        <v>0</v>
      </c>
      <c r="Q69" s="50">
        <f t="shared" si="21"/>
        <v>0</v>
      </c>
      <c r="R69" s="50">
        <f t="shared" si="21"/>
        <v>0</v>
      </c>
      <c r="S69" s="50">
        <f t="shared" si="21"/>
        <v>0</v>
      </c>
      <c r="T69" s="50">
        <f t="shared" si="21"/>
        <v>0</v>
      </c>
      <c r="U69" s="50">
        <f t="shared" si="21"/>
        <v>0</v>
      </c>
      <c r="V69" s="50">
        <f t="shared" si="21"/>
        <v>0</v>
      </c>
      <c r="W69" s="50">
        <f t="shared" si="21"/>
        <v>0</v>
      </c>
      <c r="X69" s="50">
        <f t="shared" si="21"/>
        <v>0</v>
      </c>
      <c r="Y69" s="50">
        <f t="shared" si="21"/>
        <v>0</v>
      </c>
      <c r="Z69" s="50">
        <f t="shared" si="21"/>
        <v>0</v>
      </c>
      <c r="AA69" s="50">
        <f t="shared" si="21"/>
        <v>0</v>
      </c>
      <c r="AB69" s="55">
        <f t="shared" si="22"/>
        <v>0</v>
      </c>
      <c r="AC69" s="44"/>
      <c r="AD69" s="44">
        <f t="shared" si="23"/>
        <v>0</v>
      </c>
      <c r="AE69" s="50">
        <f t="shared" si="24"/>
        <v>0</v>
      </c>
      <c r="AF69" s="50">
        <f t="shared" si="24"/>
        <v>0</v>
      </c>
      <c r="AG69" s="50">
        <f t="shared" si="24"/>
        <v>0</v>
      </c>
      <c r="AH69" s="50">
        <f t="shared" si="24"/>
        <v>0</v>
      </c>
      <c r="AI69" s="50">
        <f t="shared" si="24"/>
        <v>0</v>
      </c>
      <c r="AJ69" s="50">
        <f t="shared" si="24"/>
        <v>0</v>
      </c>
      <c r="AK69" s="50">
        <f t="shared" si="24"/>
        <v>0</v>
      </c>
      <c r="AL69" s="50">
        <f t="shared" si="24"/>
        <v>0</v>
      </c>
      <c r="AM69" s="50">
        <f t="shared" si="24"/>
        <v>0</v>
      </c>
      <c r="AN69" s="50">
        <f t="shared" si="24"/>
        <v>0</v>
      </c>
      <c r="AO69" s="50">
        <f t="shared" si="24"/>
        <v>0</v>
      </c>
      <c r="AP69" s="50">
        <f t="shared" si="24"/>
        <v>0</v>
      </c>
      <c r="AQ69" s="50">
        <f t="shared" si="24"/>
        <v>0</v>
      </c>
      <c r="AR69" s="44">
        <f t="shared" si="25"/>
        <v>0</v>
      </c>
      <c r="AS69" s="37">
        <f aca="true" t="shared" si="26" ref="AS69:AS79">SUM(AF69:AR69)</f>
        <v>0</v>
      </c>
    </row>
    <row r="70" spans="1:45" ht="45" customHeight="1">
      <c r="A70" s="73">
        <v>27</v>
      </c>
      <c r="B70" s="73"/>
      <c r="C70" s="73"/>
      <c r="D70" s="74"/>
      <c r="E70" s="28">
        <f t="shared" si="18"/>
        <v>0</v>
      </c>
      <c r="F70" s="42">
        <f t="shared" si="19"/>
        <v>0</v>
      </c>
      <c r="G70" s="198"/>
      <c r="H70" s="199"/>
      <c r="I70" s="142"/>
      <c r="N70" s="44">
        <f t="shared" si="20"/>
        <v>0</v>
      </c>
      <c r="O70" s="50">
        <f t="shared" si="21"/>
        <v>0</v>
      </c>
      <c r="P70" s="50">
        <f t="shared" si="21"/>
        <v>0</v>
      </c>
      <c r="Q70" s="50">
        <f t="shared" si="21"/>
        <v>0</v>
      </c>
      <c r="R70" s="50">
        <f t="shared" si="21"/>
        <v>0</v>
      </c>
      <c r="S70" s="50">
        <f t="shared" si="21"/>
        <v>0</v>
      </c>
      <c r="T70" s="50">
        <f t="shared" si="21"/>
        <v>0</v>
      </c>
      <c r="U70" s="50">
        <f t="shared" si="21"/>
        <v>0</v>
      </c>
      <c r="V70" s="50">
        <f t="shared" si="21"/>
        <v>0</v>
      </c>
      <c r="W70" s="50">
        <f t="shared" si="21"/>
        <v>0</v>
      </c>
      <c r="X70" s="50">
        <f t="shared" si="21"/>
        <v>0</v>
      </c>
      <c r="Y70" s="50">
        <f t="shared" si="21"/>
        <v>0</v>
      </c>
      <c r="Z70" s="50">
        <f t="shared" si="21"/>
        <v>0</v>
      </c>
      <c r="AA70" s="50">
        <f t="shared" si="21"/>
        <v>0</v>
      </c>
      <c r="AB70" s="55">
        <f t="shared" si="22"/>
        <v>0</v>
      </c>
      <c r="AC70" s="44"/>
      <c r="AD70" s="44">
        <f t="shared" si="23"/>
        <v>0</v>
      </c>
      <c r="AE70" s="50">
        <f t="shared" si="24"/>
        <v>0</v>
      </c>
      <c r="AF70" s="50">
        <f t="shared" si="24"/>
        <v>0</v>
      </c>
      <c r="AG70" s="50">
        <f t="shared" si="24"/>
        <v>0</v>
      </c>
      <c r="AH70" s="50">
        <f t="shared" si="24"/>
        <v>0</v>
      </c>
      <c r="AI70" s="50">
        <f t="shared" si="24"/>
        <v>0</v>
      </c>
      <c r="AJ70" s="50">
        <f t="shared" si="24"/>
        <v>0</v>
      </c>
      <c r="AK70" s="50">
        <f t="shared" si="24"/>
        <v>0</v>
      </c>
      <c r="AL70" s="50">
        <f t="shared" si="24"/>
        <v>0</v>
      </c>
      <c r="AM70" s="50">
        <f t="shared" si="24"/>
        <v>0</v>
      </c>
      <c r="AN70" s="50">
        <f t="shared" si="24"/>
        <v>0</v>
      </c>
      <c r="AO70" s="50">
        <f t="shared" si="24"/>
        <v>0</v>
      </c>
      <c r="AP70" s="50">
        <f t="shared" si="24"/>
        <v>0</v>
      </c>
      <c r="AQ70" s="50">
        <f t="shared" si="24"/>
        <v>0</v>
      </c>
      <c r="AR70" s="44">
        <f t="shared" si="25"/>
        <v>0</v>
      </c>
      <c r="AS70" s="37">
        <f t="shared" si="26"/>
        <v>0</v>
      </c>
    </row>
    <row r="71" spans="1:45" ht="45" customHeight="1">
      <c r="A71" s="73">
        <v>28</v>
      </c>
      <c r="B71" s="73"/>
      <c r="C71" s="73"/>
      <c r="D71" s="74"/>
      <c r="E71" s="28">
        <f t="shared" si="18"/>
        <v>0</v>
      </c>
      <c r="F71" s="42">
        <f t="shared" si="19"/>
        <v>0</v>
      </c>
      <c r="G71" s="198"/>
      <c r="H71" s="199"/>
      <c r="I71" s="142"/>
      <c r="J71" s="2"/>
      <c r="N71" s="44">
        <f t="shared" si="20"/>
        <v>0</v>
      </c>
      <c r="O71" s="50">
        <f t="shared" si="21"/>
        <v>0</v>
      </c>
      <c r="P71" s="50">
        <f t="shared" si="21"/>
        <v>0</v>
      </c>
      <c r="Q71" s="50">
        <f t="shared" si="21"/>
        <v>0</v>
      </c>
      <c r="R71" s="50">
        <f t="shared" si="21"/>
        <v>0</v>
      </c>
      <c r="S71" s="50">
        <f t="shared" si="21"/>
        <v>0</v>
      </c>
      <c r="T71" s="50">
        <f t="shared" si="21"/>
        <v>0</v>
      </c>
      <c r="U71" s="50">
        <f t="shared" si="21"/>
        <v>0</v>
      </c>
      <c r="V71" s="50">
        <f t="shared" si="21"/>
        <v>0</v>
      </c>
      <c r="W71" s="50">
        <f t="shared" si="21"/>
        <v>0</v>
      </c>
      <c r="X71" s="50">
        <f t="shared" si="21"/>
        <v>0</v>
      </c>
      <c r="Y71" s="50">
        <f t="shared" si="21"/>
        <v>0</v>
      </c>
      <c r="Z71" s="50">
        <f t="shared" si="21"/>
        <v>0</v>
      </c>
      <c r="AA71" s="50">
        <f t="shared" si="21"/>
        <v>0</v>
      </c>
      <c r="AB71" s="55">
        <f t="shared" si="22"/>
        <v>0</v>
      </c>
      <c r="AC71" s="44"/>
      <c r="AD71" s="44">
        <f t="shared" si="23"/>
        <v>0</v>
      </c>
      <c r="AE71" s="50">
        <f t="shared" si="24"/>
        <v>0</v>
      </c>
      <c r="AF71" s="50">
        <f t="shared" si="24"/>
        <v>0</v>
      </c>
      <c r="AG71" s="50">
        <f t="shared" si="24"/>
        <v>0</v>
      </c>
      <c r="AH71" s="50">
        <f t="shared" si="24"/>
        <v>0</v>
      </c>
      <c r="AI71" s="50">
        <f t="shared" si="24"/>
        <v>0</v>
      </c>
      <c r="AJ71" s="50">
        <f t="shared" si="24"/>
        <v>0</v>
      </c>
      <c r="AK71" s="50">
        <f t="shared" si="24"/>
        <v>0</v>
      </c>
      <c r="AL71" s="50">
        <f t="shared" si="24"/>
        <v>0</v>
      </c>
      <c r="AM71" s="50">
        <f t="shared" si="24"/>
        <v>0</v>
      </c>
      <c r="AN71" s="50">
        <f t="shared" si="24"/>
        <v>0</v>
      </c>
      <c r="AO71" s="50">
        <f t="shared" si="24"/>
        <v>0</v>
      </c>
      <c r="AP71" s="50">
        <f t="shared" si="24"/>
        <v>0</v>
      </c>
      <c r="AQ71" s="50">
        <f t="shared" si="24"/>
        <v>0</v>
      </c>
      <c r="AR71" s="44">
        <f t="shared" si="25"/>
        <v>0</v>
      </c>
      <c r="AS71" s="37">
        <f t="shared" si="26"/>
        <v>0</v>
      </c>
    </row>
    <row r="72" spans="1:45" ht="45" customHeight="1">
      <c r="A72" s="73">
        <v>29</v>
      </c>
      <c r="B72" s="73"/>
      <c r="C72" s="73"/>
      <c r="D72" s="74"/>
      <c r="E72" s="28">
        <f t="shared" si="18"/>
        <v>0</v>
      </c>
      <c r="F72" s="42">
        <f t="shared" si="19"/>
        <v>0</v>
      </c>
      <c r="G72" s="198"/>
      <c r="H72" s="199"/>
      <c r="I72" s="142"/>
      <c r="J72" s="2"/>
      <c r="N72" s="44">
        <f t="shared" si="20"/>
        <v>0</v>
      </c>
      <c r="O72" s="50">
        <f t="shared" si="21"/>
        <v>0</v>
      </c>
      <c r="P72" s="50">
        <f t="shared" si="21"/>
        <v>0</v>
      </c>
      <c r="Q72" s="50">
        <f t="shared" si="21"/>
        <v>0</v>
      </c>
      <c r="R72" s="50">
        <f t="shared" si="21"/>
        <v>0</v>
      </c>
      <c r="S72" s="50">
        <f t="shared" si="21"/>
        <v>0</v>
      </c>
      <c r="T72" s="50">
        <f t="shared" si="21"/>
        <v>0</v>
      </c>
      <c r="U72" s="50">
        <f t="shared" si="21"/>
        <v>0</v>
      </c>
      <c r="V72" s="50">
        <f t="shared" si="21"/>
        <v>0</v>
      </c>
      <c r="W72" s="50">
        <f t="shared" si="21"/>
        <v>0</v>
      </c>
      <c r="X72" s="50">
        <f t="shared" si="21"/>
        <v>0</v>
      </c>
      <c r="Y72" s="50">
        <f t="shared" si="21"/>
        <v>0</v>
      </c>
      <c r="Z72" s="50">
        <f t="shared" si="21"/>
        <v>0</v>
      </c>
      <c r="AA72" s="50">
        <f t="shared" si="21"/>
        <v>0</v>
      </c>
      <c r="AB72" s="55">
        <f t="shared" si="22"/>
        <v>0</v>
      </c>
      <c r="AC72" s="44"/>
      <c r="AD72" s="44">
        <f t="shared" si="23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  <c r="AI72" s="50">
        <f t="shared" si="24"/>
        <v>0</v>
      </c>
      <c r="AJ72" s="50">
        <f t="shared" si="24"/>
        <v>0</v>
      </c>
      <c r="AK72" s="50">
        <f t="shared" si="24"/>
        <v>0</v>
      </c>
      <c r="AL72" s="50">
        <f t="shared" si="24"/>
        <v>0</v>
      </c>
      <c r="AM72" s="50">
        <f t="shared" si="24"/>
        <v>0</v>
      </c>
      <c r="AN72" s="50">
        <f t="shared" si="24"/>
        <v>0</v>
      </c>
      <c r="AO72" s="50">
        <f t="shared" si="24"/>
        <v>0</v>
      </c>
      <c r="AP72" s="50">
        <f t="shared" si="24"/>
        <v>0</v>
      </c>
      <c r="AQ72" s="50">
        <f t="shared" si="24"/>
        <v>0</v>
      </c>
      <c r="AR72" s="44">
        <f t="shared" si="25"/>
        <v>0</v>
      </c>
      <c r="AS72" s="37">
        <f t="shared" si="26"/>
        <v>0</v>
      </c>
    </row>
    <row r="73" spans="1:45" ht="45" customHeight="1">
      <c r="A73" s="73">
        <v>30</v>
      </c>
      <c r="B73" s="73"/>
      <c r="C73" s="73"/>
      <c r="D73" s="74"/>
      <c r="E73" s="28">
        <f t="shared" si="18"/>
        <v>0</v>
      </c>
      <c r="F73" s="42">
        <f t="shared" si="19"/>
        <v>0</v>
      </c>
      <c r="G73" s="198"/>
      <c r="H73" s="199"/>
      <c r="I73" s="142"/>
      <c r="J73" s="1"/>
      <c r="N73" s="44">
        <f t="shared" si="20"/>
        <v>0</v>
      </c>
      <c r="O73" s="50">
        <f t="shared" si="21"/>
        <v>0</v>
      </c>
      <c r="P73" s="50">
        <f t="shared" si="21"/>
        <v>0</v>
      </c>
      <c r="Q73" s="50">
        <f t="shared" si="21"/>
        <v>0</v>
      </c>
      <c r="R73" s="50">
        <f t="shared" si="21"/>
        <v>0</v>
      </c>
      <c r="S73" s="50">
        <f t="shared" si="21"/>
        <v>0</v>
      </c>
      <c r="T73" s="50">
        <f t="shared" si="21"/>
        <v>0</v>
      </c>
      <c r="U73" s="50">
        <f t="shared" si="21"/>
        <v>0</v>
      </c>
      <c r="V73" s="50">
        <f t="shared" si="21"/>
        <v>0</v>
      </c>
      <c r="W73" s="50">
        <f t="shared" si="21"/>
        <v>0</v>
      </c>
      <c r="X73" s="50">
        <f t="shared" si="21"/>
        <v>0</v>
      </c>
      <c r="Y73" s="50">
        <f t="shared" si="21"/>
        <v>0</v>
      </c>
      <c r="Z73" s="50">
        <f t="shared" si="21"/>
        <v>0</v>
      </c>
      <c r="AA73" s="50">
        <f t="shared" si="21"/>
        <v>0</v>
      </c>
      <c r="AB73" s="55">
        <f t="shared" si="22"/>
        <v>0</v>
      </c>
      <c r="AC73" s="44"/>
      <c r="AD73" s="44">
        <f t="shared" si="23"/>
        <v>0</v>
      </c>
      <c r="AE73" s="50">
        <f t="shared" si="24"/>
        <v>0</v>
      </c>
      <c r="AF73" s="50">
        <f t="shared" si="24"/>
        <v>0</v>
      </c>
      <c r="AG73" s="50">
        <f t="shared" si="24"/>
        <v>0</v>
      </c>
      <c r="AH73" s="50">
        <f t="shared" si="24"/>
        <v>0</v>
      </c>
      <c r="AI73" s="50">
        <f t="shared" si="24"/>
        <v>0</v>
      </c>
      <c r="AJ73" s="50">
        <f t="shared" si="24"/>
        <v>0</v>
      </c>
      <c r="AK73" s="50">
        <f t="shared" si="24"/>
        <v>0</v>
      </c>
      <c r="AL73" s="50">
        <f t="shared" si="24"/>
        <v>0</v>
      </c>
      <c r="AM73" s="50">
        <f t="shared" si="24"/>
        <v>0</v>
      </c>
      <c r="AN73" s="50">
        <f t="shared" si="24"/>
        <v>0</v>
      </c>
      <c r="AO73" s="50">
        <f t="shared" si="24"/>
        <v>0</v>
      </c>
      <c r="AP73" s="50">
        <f t="shared" si="24"/>
        <v>0</v>
      </c>
      <c r="AQ73" s="50">
        <f t="shared" si="24"/>
        <v>0</v>
      </c>
      <c r="AR73" s="44">
        <f t="shared" si="25"/>
        <v>0</v>
      </c>
      <c r="AS73" s="37">
        <f t="shared" si="26"/>
        <v>0</v>
      </c>
    </row>
    <row r="74" spans="1:45" ht="45" customHeight="1">
      <c r="A74" s="73">
        <v>31</v>
      </c>
      <c r="B74" s="73"/>
      <c r="C74" s="73"/>
      <c r="D74" s="74"/>
      <c r="E74" s="28">
        <f t="shared" si="18"/>
        <v>0</v>
      </c>
      <c r="F74" s="42">
        <f t="shared" si="19"/>
        <v>0</v>
      </c>
      <c r="G74" s="198"/>
      <c r="H74" s="199"/>
      <c r="I74" s="142"/>
      <c r="N74" s="44">
        <f t="shared" si="20"/>
        <v>0</v>
      </c>
      <c r="O74" s="50">
        <f t="shared" si="21"/>
        <v>0</v>
      </c>
      <c r="P74" s="50">
        <f t="shared" si="21"/>
        <v>0</v>
      </c>
      <c r="Q74" s="50">
        <f t="shared" si="21"/>
        <v>0</v>
      </c>
      <c r="R74" s="50">
        <f t="shared" si="21"/>
        <v>0</v>
      </c>
      <c r="S74" s="50">
        <f t="shared" si="21"/>
        <v>0</v>
      </c>
      <c r="T74" s="50">
        <f t="shared" si="21"/>
        <v>0</v>
      </c>
      <c r="U74" s="50">
        <f t="shared" si="21"/>
        <v>0</v>
      </c>
      <c r="V74" s="50">
        <f t="shared" si="21"/>
        <v>0</v>
      </c>
      <c r="W74" s="50">
        <f t="shared" si="21"/>
        <v>0</v>
      </c>
      <c r="X74" s="50">
        <f t="shared" si="21"/>
        <v>0</v>
      </c>
      <c r="Y74" s="50">
        <f t="shared" si="21"/>
        <v>0</v>
      </c>
      <c r="Z74" s="50">
        <f t="shared" si="21"/>
        <v>0</v>
      </c>
      <c r="AA74" s="50">
        <f t="shared" si="21"/>
        <v>0</v>
      </c>
      <c r="AB74" s="55">
        <f t="shared" si="22"/>
        <v>0</v>
      </c>
      <c r="AC74" s="44"/>
      <c r="AD74" s="44">
        <f t="shared" si="23"/>
        <v>0</v>
      </c>
      <c r="AE74" s="50">
        <f t="shared" si="24"/>
        <v>0</v>
      </c>
      <c r="AF74" s="50">
        <f t="shared" si="24"/>
        <v>0</v>
      </c>
      <c r="AG74" s="50">
        <f t="shared" si="24"/>
        <v>0</v>
      </c>
      <c r="AH74" s="50">
        <f t="shared" si="24"/>
        <v>0</v>
      </c>
      <c r="AI74" s="50">
        <f t="shared" si="24"/>
        <v>0</v>
      </c>
      <c r="AJ74" s="50">
        <f t="shared" si="24"/>
        <v>0</v>
      </c>
      <c r="AK74" s="50">
        <f t="shared" si="24"/>
        <v>0</v>
      </c>
      <c r="AL74" s="50">
        <f t="shared" si="24"/>
        <v>0</v>
      </c>
      <c r="AM74" s="50">
        <f t="shared" si="24"/>
        <v>0</v>
      </c>
      <c r="AN74" s="50">
        <f t="shared" si="24"/>
        <v>0</v>
      </c>
      <c r="AO74" s="50">
        <f t="shared" si="24"/>
        <v>0</v>
      </c>
      <c r="AP74" s="50">
        <f t="shared" si="24"/>
        <v>0</v>
      </c>
      <c r="AQ74" s="50">
        <f t="shared" si="24"/>
        <v>0</v>
      </c>
      <c r="AR74" s="44">
        <f t="shared" si="25"/>
        <v>0</v>
      </c>
      <c r="AS74" s="37">
        <f t="shared" si="26"/>
        <v>0</v>
      </c>
    </row>
    <row r="75" spans="1:45" ht="45" customHeight="1">
      <c r="A75" s="73">
        <v>32</v>
      </c>
      <c r="B75" s="73"/>
      <c r="C75" s="73"/>
      <c r="D75" s="74"/>
      <c r="E75" s="28">
        <f t="shared" si="18"/>
        <v>0</v>
      </c>
      <c r="F75" s="42">
        <f t="shared" si="19"/>
        <v>0</v>
      </c>
      <c r="G75" s="198"/>
      <c r="H75" s="199"/>
      <c r="I75" s="142"/>
      <c r="N75" s="44">
        <f t="shared" si="20"/>
        <v>0</v>
      </c>
      <c r="O75" s="50">
        <f t="shared" si="21"/>
        <v>0</v>
      </c>
      <c r="P75" s="50">
        <f t="shared" si="21"/>
        <v>0</v>
      </c>
      <c r="Q75" s="50">
        <f t="shared" si="21"/>
        <v>0</v>
      </c>
      <c r="R75" s="50">
        <f t="shared" si="21"/>
        <v>0</v>
      </c>
      <c r="S75" s="50">
        <f t="shared" si="21"/>
        <v>0</v>
      </c>
      <c r="T75" s="50">
        <f t="shared" si="21"/>
        <v>0</v>
      </c>
      <c r="U75" s="50">
        <f t="shared" si="21"/>
        <v>0</v>
      </c>
      <c r="V75" s="50">
        <f t="shared" si="21"/>
        <v>0</v>
      </c>
      <c r="W75" s="50">
        <f t="shared" si="21"/>
        <v>0</v>
      </c>
      <c r="X75" s="50">
        <f t="shared" si="21"/>
        <v>0</v>
      </c>
      <c r="Y75" s="50">
        <f t="shared" si="21"/>
        <v>0</v>
      </c>
      <c r="Z75" s="50">
        <f t="shared" si="21"/>
        <v>0</v>
      </c>
      <c r="AA75" s="50">
        <f t="shared" si="21"/>
        <v>0</v>
      </c>
      <c r="AB75" s="55">
        <f t="shared" si="22"/>
        <v>0</v>
      </c>
      <c r="AC75" s="44"/>
      <c r="AD75" s="44">
        <f t="shared" si="23"/>
        <v>0</v>
      </c>
      <c r="AE75" s="50">
        <f t="shared" si="24"/>
        <v>0</v>
      </c>
      <c r="AF75" s="50">
        <f t="shared" si="24"/>
        <v>0</v>
      </c>
      <c r="AG75" s="50">
        <f t="shared" si="24"/>
        <v>0</v>
      </c>
      <c r="AH75" s="50">
        <f t="shared" si="24"/>
        <v>0</v>
      </c>
      <c r="AI75" s="50">
        <f t="shared" si="24"/>
        <v>0</v>
      </c>
      <c r="AJ75" s="50">
        <f t="shared" si="24"/>
        <v>0</v>
      </c>
      <c r="AK75" s="50">
        <f t="shared" si="24"/>
        <v>0</v>
      </c>
      <c r="AL75" s="50">
        <f t="shared" si="24"/>
        <v>0</v>
      </c>
      <c r="AM75" s="50">
        <f t="shared" si="24"/>
        <v>0</v>
      </c>
      <c r="AN75" s="50">
        <f t="shared" si="24"/>
        <v>0</v>
      </c>
      <c r="AO75" s="50">
        <f t="shared" si="24"/>
        <v>0</v>
      </c>
      <c r="AP75" s="50">
        <f t="shared" si="24"/>
        <v>0</v>
      </c>
      <c r="AQ75" s="50">
        <f t="shared" si="24"/>
        <v>0</v>
      </c>
      <c r="AR75" s="44">
        <f t="shared" si="25"/>
        <v>0</v>
      </c>
      <c r="AS75" s="37">
        <f t="shared" si="26"/>
        <v>0</v>
      </c>
    </row>
    <row r="76" spans="1:45" ht="45" customHeight="1">
      <c r="A76" s="73">
        <v>33</v>
      </c>
      <c r="B76" s="73"/>
      <c r="C76" s="73"/>
      <c r="D76" s="74"/>
      <c r="E76" s="28">
        <f t="shared" si="18"/>
        <v>0</v>
      </c>
      <c r="F76" s="42">
        <f t="shared" si="19"/>
        <v>0</v>
      </c>
      <c r="G76" s="198"/>
      <c r="H76" s="199"/>
      <c r="I76" s="142"/>
      <c r="N76" s="44">
        <f t="shared" si="20"/>
        <v>0</v>
      </c>
      <c r="O76" s="50">
        <f t="shared" si="21"/>
        <v>0</v>
      </c>
      <c r="P76" s="50">
        <f t="shared" si="21"/>
        <v>0</v>
      </c>
      <c r="Q76" s="50">
        <f t="shared" si="21"/>
        <v>0</v>
      </c>
      <c r="R76" s="50">
        <f t="shared" si="21"/>
        <v>0</v>
      </c>
      <c r="S76" s="50">
        <f t="shared" si="21"/>
        <v>0</v>
      </c>
      <c r="T76" s="50">
        <f t="shared" si="21"/>
        <v>0</v>
      </c>
      <c r="U76" s="50">
        <f t="shared" si="21"/>
        <v>0</v>
      </c>
      <c r="V76" s="50">
        <f t="shared" si="21"/>
        <v>0</v>
      </c>
      <c r="W76" s="50">
        <f t="shared" si="21"/>
        <v>0</v>
      </c>
      <c r="X76" s="50">
        <f t="shared" si="21"/>
        <v>0</v>
      </c>
      <c r="Y76" s="50">
        <f t="shared" si="21"/>
        <v>0</v>
      </c>
      <c r="Z76" s="50">
        <f t="shared" si="21"/>
        <v>0</v>
      </c>
      <c r="AA76" s="50">
        <f t="shared" si="21"/>
        <v>0</v>
      </c>
      <c r="AB76" s="55">
        <f t="shared" si="22"/>
        <v>0</v>
      </c>
      <c r="AC76" s="44"/>
      <c r="AD76" s="44">
        <f t="shared" si="23"/>
        <v>0</v>
      </c>
      <c r="AE76" s="50">
        <f t="shared" si="24"/>
        <v>0</v>
      </c>
      <c r="AF76" s="50">
        <f t="shared" si="24"/>
        <v>0</v>
      </c>
      <c r="AG76" s="50">
        <f t="shared" si="24"/>
        <v>0</v>
      </c>
      <c r="AH76" s="50">
        <f t="shared" si="24"/>
        <v>0</v>
      </c>
      <c r="AI76" s="50">
        <f t="shared" si="24"/>
        <v>0</v>
      </c>
      <c r="AJ76" s="50">
        <f t="shared" si="24"/>
        <v>0</v>
      </c>
      <c r="AK76" s="50">
        <f t="shared" si="24"/>
        <v>0</v>
      </c>
      <c r="AL76" s="50">
        <f t="shared" si="24"/>
        <v>0</v>
      </c>
      <c r="AM76" s="50">
        <f t="shared" si="24"/>
        <v>0</v>
      </c>
      <c r="AN76" s="50">
        <f t="shared" si="24"/>
        <v>0</v>
      </c>
      <c r="AO76" s="50">
        <f t="shared" si="24"/>
        <v>0</v>
      </c>
      <c r="AP76" s="50">
        <f t="shared" si="24"/>
        <v>0</v>
      </c>
      <c r="AQ76" s="50">
        <f t="shared" si="24"/>
        <v>0</v>
      </c>
      <c r="AR76" s="44">
        <f t="shared" si="25"/>
        <v>0</v>
      </c>
      <c r="AS76" s="37">
        <f t="shared" si="26"/>
        <v>0</v>
      </c>
    </row>
    <row r="77" spans="1:45" ht="45" customHeight="1">
      <c r="A77" s="73">
        <v>34</v>
      </c>
      <c r="B77" s="73"/>
      <c r="C77" s="73"/>
      <c r="D77" s="74"/>
      <c r="E77" s="28">
        <f t="shared" si="18"/>
        <v>0</v>
      </c>
      <c r="F77" s="42">
        <f t="shared" si="19"/>
        <v>0</v>
      </c>
      <c r="G77" s="198"/>
      <c r="H77" s="199"/>
      <c r="I77" s="142"/>
      <c r="N77" s="44">
        <f t="shared" si="20"/>
        <v>0</v>
      </c>
      <c r="O77" s="50">
        <f t="shared" si="21"/>
        <v>0</v>
      </c>
      <c r="P77" s="50">
        <f t="shared" si="21"/>
        <v>0</v>
      </c>
      <c r="Q77" s="50">
        <f t="shared" si="21"/>
        <v>0</v>
      </c>
      <c r="R77" s="50">
        <f t="shared" si="21"/>
        <v>0</v>
      </c>
      <c r="S77" s="50">
        <f t="shared" si="21"/>
        <v>0</v>
      </c>
      <c r="T77" s="50">
        <f t="shared" si="21"/>
        <v>0</v>
      </c>
      <c r="U77" s="50">
        <f t="shared" si="21"/>
        <v>0</v>
      </c>
      <c r="V77" s="50">
        <f t="shared" si="21"/>
        <v>0</v>
      </c>
      <c r="W77" s="50">
        <f t="shared" si="21"/>
        <v>0</v>
      </c>
      <c r="X77" s="50">
        <f t="shared" si="21"/>
        <v>0</v>
      </c>
      <c r="Y77" s="50">
        <f t="shared" si="21"/>
        <v>0</v>
      </c>
      <c r="Z77" s="50">
        <f t="shared" si="21"/>
        <v>0</v>
      </c>
      <c r="AA77" s="50">
        <f t="shared" si="21"/>
        <v>0</v>
      </c>
      <c r="AB77" s="55">
        <f t="shared" si="22"/>
        <v>0</v>
      </c>
      <c r="AC77" s="44"/>
      <c r="AD77" s="44">
        <f t="shared" si="23"/>
        <v>0</v>
      </c>
      <c r="AE77" s="50">
        <f t="shared" si="24"/>
        <v>0</v>
      </c>
      <c r="AF77" s="50">
        <f t="shared" si="24"/>
        <v>0</v>
      </c>
      <c r="AG77" s="50">
        <f t="shared" si="24"/>
        <v>0</v>
      </c>
      <c r="AH77" s="50">
        <f t="shared" si="24"/>
        <v>0</v>
      </c>
      <c r="AI77" s="50">
        <f t="shared" si="24"/>
        <v>0</v>
      </c>
      <c r="AJ77" s="50">
        <f t="shared" si="24"/>
        <v>0</v>
      </c>
      <c r="AK77" s="50">
        <f t="shared" si="24"/>
        <v>0</v>
      </c>
      <c r="AL77" s="50">
        <f t="shared" si="24"/>
        <v>0</v>
      </c>
      <c r="AM77" s="50">
        <f t="shared" si="24"/>
        <v>0</v>
      </c>
      <c r="AN77" s="50">
        <f t="shared" si="24"/>
        <v>0</v>
      </c>
      <c r="AO77" s="50">
        <f t="shared" si="24"/>
        <v>0</v>
      </c>
      <c r="AP77" s="50">
        <f t="shared" si="24"/>
        <v>0</v>
      </c>
      <c r="AQ77" s="50">
        <f t="shared" si="24"/>
        <v>0</v>
      </c>
      <c r="AR77" s="44">
        <f t="shared" si="25"/>
        <v>0</v>
      </c>
      <c r="AS77" s="37">
        <f t="shared" si="26"/>
        <v>0</v>
      </c>
    </row>
    <row r="78" spans="1:45" ht="45" customHeight="1">
      <c r="A78" s="73">
        <v>35</v>
      </c>
      <c r="B78" s="73"/>
      <c r="C78" s="73"/>
      <c r="D78" s="74"/>
      <c r="E78" s="28">
        <f t="shared" si="18"/>
        <v>0</v>
      </c>
      <c r="F78" s="42">
        <f>E78*PI()*C78^2/4*7.85/1000</f>
        <v>0</v>
      </c>
      <c r="G78" s="198"/>
      <c r="H78" s="199"/>
      <c r="I78" s="142"/>
      <c r="N78" s="44">
        <f t="shared" si="20"/>
        <v>0</v>
      </c>
      <c r="O78" s="50">
        <f t="shared" si="21"/>
        <v>0</v>
      </c>
      <c r="P78" s="50">
        <f t="shared" si="21"/>
        <v>0</v>
      </c>
      <c r="Q78" s="50">
        <f t="shared" si="21"/>
        <v>0</v>
      </c>
      <c r="R78" s="50">
        <f t="shared" si="21"/>
        <v>0</v>
      </c>
      <c r="S78" s="50">
        <f t="shared" si="21"/>
        <v>0</v>
      </c>
      <c r="T78" s="50">
        <f t="shared" si="21"/>
        <v>0</v>
      </c>
      <c r="U78" s="50">
        <f t="shared" si="21"/>
        <v>0</v>
      </c>
      <c r="V78" s="50">
        <f t="shared" si="21"/>
        <v>0</v>
      </c>
      <c r="W78" s="50">
        <f t="shared" si="21"/>
        <v>0</v>
      </c>
      <c r="X78" s="50">
        <f t="shared" si="21"/>
        <v>0</v>
      </c>
      <c r="Y78" s="50">
        <f t="shared" si="21"/>
        <v>0</v>
      </c>
      <c r="Z78" s="50">
        <f t="shared" si="21"/>
        <v>0</v>
      </c>
      <c r="AA78" s="50">
        <f t="shared" si="21"/>
        <v>0</v>
      </c>
      <c r="AB78" s="55">
        <f t="shared" si="22"/>
        <v>0</v>
      </c>
      <c r="AC78" s="44"/>
      <c r="AD78" s="44">
        <f t="shared" si="23"/>
        <v>0</v>
      </c>
      <c r="AE78" s="50">
        <f t="shared" si="24"/>
        <v>0</v>
      </c>
      <c r="AF78" s="50">
        <f t="shared" si="24"/>
        <v>0</v>
      </c>
      <c r="AG78" s="50">
        <f t="shared" si="24"/>
        <v>0</v>
      </c>
      <c r="AH78" s="50">
        <f t="shared" si="24"/>
        <v>0</v>
      </c>
      <c r="AI78" s="50">
        <f t="shared" si="24"/>
        <v>0</v>
      </c>
      <c r="AJ78" s="50">
        <f t="shared" si="24"/>
        <v>0</v>
      </c>
      <c r="AK78" s="50">
        <f t="shared" si="24"/>
        <v>0</v>
      </c>
      <c r="AL78" s="50">
        <f t="shared" si="24"/>
        <v>0</v>
      </c>
      <c r="AM78" s="50">
        <f t="shared" si="24"/>
        <v>0</v>
      </c>
      <c r="AN78" s="50">
        <f t="shared" si="24"/>
        <v>0</v>
      </c>
      <c r="AO78" s="50">
        <f t="shared" si="24"/>
        <v>0</v>
      </c>
      <c r="AP78" s="50">
        <f t="shared" si="24"/>
        <v>0</v>
      </c>
      <c r="AQ78" s="50">
        <f t="shared" si="24"/>
        <v>0</v>
      </c>
      <c r="AR78" s="44">
        <f t="shared" si="25"/>
        <v>0</v>
      </c>
      <c r="AS78" s="37">
        <f t="shared" si="26"/>
        <v>0</v>
      </c>
    </row>
    <row r="79" spans="1:45" ht="45" customHeight="1">
      <c r="A79" s="73">
        <v>36</v>
      </c>
      <c r="B79" s="75"/>
      <c r="C79" s="75"/>
      <c r="D79" s="76"/>
      <c r="E79" s="36">
        <f t="shared" si="18"/>
        <v>0</v>
      </c>
      <c r="F79" s="43">
        <f>E79*PI()*C79^2/4*7.85/1000</f>
        <v>0</v>
      </c>
      <c r="G79" s="200"/>
      <c r="H79" s="201"/>
      <c r="I79" s="143"/>
      <c r="N79" s="44">
        <f t="shared" si="20"/>
        <v>0</v>
      </c>
      <c r="O79" s="53">
        <f t="shared" si="21"/>
        <v>0</v>
      </c>
      <c r="P79" s="53">
        <f t="shared" si="21"/>
        <v>0</v>
      </c>
      <c r="Q79" s="53">
        <f t="shared" si="21"/>
        <v>0</v>
      </c>
      <c r="R79" s="53">
        <f t="shared" si="21"/>
        <v>0</v>
      </c>
      <c r="S79" s="53">
        <f t="shared" si="21"/>
        <v>0</v>
      </c>
      <c r="T79" s="53">
        <f t="shared" si="21"/>
        <v>0</v>
      </c>
      <c r="U79" s="53">
        <f t="shared" si="21"/>
        <v>0</v>
      </c>
      <c r="V79" s="53">
        <f t="shared" si="21"/>
        <v>0</v>
      </c>
      <c r="W79" s="53">
        <f t="shared" si="21"/>
        <v>0</v>
      </c>
      <c r="X79" s="53">
        <f t="shared" si="21"/>
        <v>0</v>
      </c>
      <c r="Y79" s="53">
        <f t="shared" si="21"/>
        <v>0</v>
      </c>
      <c r="Z79" s="53">
        <f t="shared" si="21"/>
        <v>0</v>
      </c>
      <c r="AA79" s="53">
        <f t="shared" si="21"/>
        <v>0</v>
      </c>
      <c r="AB79" s="55">
        <f t="shared" si="22"/>
        <v>0</v>
      </c>
      <c r="AC79" s="44"/>
      <c r="AD79" s="44">
        <f t="shared" si="23"/>
        <v>0</v>
      </c>
      <c r="AE79" s="53">
        <f t="shared" si="24"/>
        <v>0</v>
      </c>
      <c r="AF79" s="53">
        <f t="shared" si="24"/>
        <v>0</v>
      </c>
      <c r="AG79" s="53">
        <f t="shared" si="24"/>
        <v>0</v>
      </c>
      <c r="AH79" s="53">
        <f t="shared" si="24"/>
        <v>0</v>
      </c>
      <c r="AI79" s="53">
        <f t="shared" si="24"/>
        <v>0</v>
      </c>
      <c r="AJ79" s="53">
        <f t="shared" si="24"/>
        <v>0</v>
      </c>
      <c r="AK79" s="53">
        <f t="shared" si="24"/>
        <v>0</v>
      </c>
      <c r="AL79" s="53">
        <f t="shared" si="24"/>
        <v>0</v>
      </c>
      <c r="AM79" s="53">
        <f t="shared" si="24"/>
        <v>0</v>
      </c>
      <c r="AN79" s="53">
        <f t="shared" si="24"/>
        <v>0</v>
      </c>
      <c r="AO79" s="53">
        <f t="shared" si="24"/>
        <v>0</v>
      </c>
      <c r="AP79" s="53">
        <f t="shared" si="24"/>
        <v>0</v>
      </c>
      <c r="AQ79" s="53">
        <f t="shared" si="24"/>
        <v>0</v>
      </c>
      <c r="AR79" s="44">
        <f t="shared" si="25"/>
        <v>0</v>
      </c>
      <c r="AS79" s="37">
        <f t="shared" si="26"/>
        <v>0</v>
      </c>
    </row>
    <row r="80" spans="1:44" ht="21.75" customHeight="1">
      <c r="A80" s="33">
        <f>COUNT(B68:B79)</f>
        <v>0</v>
      </c>
      <c r="B80" s="33" t="s">
        <v>81</v>
      </c>
      <c r="C80" s="33"/>
      <c r="D80" s="34" t="s">
        <v>8</v>
      </c>
      <c r="E80" s="35">
        <f>SUM(E68:E79)</f>
        <v>0</v>
      </c>
      <c r="F80" s="35">
        <f>SUM(F68:F79)</f>
        <v>0</v>
      </c>
      <c r="G80" s="33"/>
      <c r="H80" s="33"/>
      <c r="I80" s="33"/>
      <c r="L80" s="45"/>
      <c r="N80" s="44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5"/>
      <c r="AC80" s="44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44"/>
    </row>
    <row r="81" spans="1:66" s="33" customFormat="1" ht="20.25" customHeight="1">
      <c r="A81" s="29"/>
      <c r="B81" s="29"/>
      <c r="C81" s="29"/>
      <c r="D81" s="30"/>
      <c r="E81" s="31"/>
      <c r="F81" s="31"/>
      <c r="G81" s="29"/>
      <c r="H81" s="29"/>
      <c r="I81" s="29"/>
      <c r="M81" s="44"/>
      <c r="N81" s="41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55"/>
      <c r="AC81" s="37"/>
      <c r="AD81" s="37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7"/>
      <c r="AS81" s="37"/>
      <c r="AT81" s="37"/>
      <c r="AU81" s="37"/>
      <c r="AV81" s="37"/>
      <c r="AW81" s="37"/>
      <c r="AX81" s="37"/>
      <c r="AY81" s="3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1:28" ht="15.75" customHeight="1">
      <c r="A82" s="5" t="str">
        <f>A24</f>
        <v>Debrunner Acifer AG Bewehrungstechnik</v>
      </c>
      <c r="C82" s="3"/>
      <c r="AB82" s="55"/>
    </row>
    <row r="83" spans="1:28" ht="15.75" customHeight="1">
      <c r="A83" s="71" t="str">
        <f>version</f>
        <v>Version 11/2020 hs/gg</v>
      </c>
      <c r="F83" s="3"/>
      <c r="AB83" s="55"/>
    </row>
    <row r="84" spans="1:28" ht="15.75" customHeight="1">
      <c r="A84" s="71"/>
      <c r="F84" s="3"/>
      <c r="AB84" s="55"/>
    </row>
    <row r="85" spans="1:45" ht="15.75" customHeight="1">
      <c r="A85" s="32"/>
      <c r="B85" s="33"/>
      <c r="C85" s="33"/>
      <c r="D85" s="33"/>
      <c r="E85" s="33"/>
      <c r="F85" s="33"/>
      <c r="AB85" s="55"/>
      <c r="AS85" s="38"/>
    </row>
    <row r="86" spans="1:45" ht="15.75" customHeight="1">
      <c r="A86" s="10" t="str">
        <f>A28</f>
        <v>Conseil technique pour technique d'armature: www.armature.ch</v>
      </c>
      <c r="B86" s="33"/>
      <c r="C86" s="33"/>
      <c r="D86" s="33"/>
      <c r="E86" s="33"/>
      <c r="F86" s="33"/>
      <c r="AB86" s="55"/>
      <c r="AS86" s="38"/>
    </row>
    <row r="87" spans="7:28" ht="15.75" customHeight="1">
      <c r="G87" s="9"/>
      <c r="H87" s="40"/>
      <c r="AB87" s="55"/>
    </row>
    <row r="88" spans="1:28" ht="15.75" customHeight="1">
      <c r="A88" s="12"/>
      <c r="B88" s="12"/>
      <c r="C88" s="12"/>
      <c r="D88" s="12"/>
      <c r="E88" s="12"/>
      <c r="F88" s="12"/>
      <c r="G88" s="12"/>
      <c r="H88" s="12"/>
      <c r="I88" s="12"/>
      <c r="AB88" s="55"/>
    </row>
    <row r="89" spans="1:28" ht="15.75" customHeight="1">
      <c r="A89" s="12"/>
      <c r="B89" s="12"/>
      <c r="C89" s="12"/>
      <c r="D89" s="12"/>
      <c r="E89" s="12"/>
      <c r="F89" s="12"/>
      <c r="G89" s="11" t="s">
        <v>19</v>
      </c>
      <c r="H89" s="11" t="s">
        <v>20</v>
      </c>
      <c r="I89" s="12"/>
      <c r="L89" s="3"/>
      <c r="AB89" s="55"/>
    </row>
    <row r="90" spans="1:28" ht="15.75" customHeight="1">
      <c r="A90" s="12"/>
      <c r="B90" s="12"/>
      <c r="C90" s="12"/>
      <c r="D90" s="12"/>
      <c r="E90" s="12"/>
      <c r="F90" s="12"/>
      <c r="G90" s="134">
        <f>Liste</f>
        <v>0</v>
      </c>
      <c r="H90" s="57">
        <v>4</v>
      </c>
      <c r="I90" s="12"/>
      <c r="L90" s="3"/>
      <c r="AB90" s="55"/>
    </row>
    <row r="91" spans="1:28" ht="15.75" customHeight="1">
      <c r="A91" s="12"/>
      <c r="B91" s="12"/>
      <c r="C91" s="12"/>
      <c r="D91" s="12"/>
      <c r="E91" s="12"/>
      <c r="F91" s="12"/>
      <c r="G91" s="11" t="s">
        <v>21</v>
      </c>
      <c r="H91" s="11" t="s">
        <v>22</v>
      </c>
      <c r="I91" s="12"/>
      <c r="L91" s="3"/>
      <c r="AB91" s="55"/>
    </row>
    <row r="92" spans="1:28" ht="15.75" customHeight="1">
      <c r="A92" s="135" t="s">
        <v>24</v>
      </c>
      <c r="B92" s="12"/>
      <c r="C92" s="12"/>
      <c r="D92" s="12"/>
      <c r="E92" s="12"/>
      <c r="F92" s="12"/>
      <c r="G92" s="134">
        <f>Plan</f>
        <v>0</v>
      </c>
      <c r="H92" s="145">
        <f>Datum</f>
        <v>0</v>
      </c>
      <c r="I92" s="12"/>
      <c r="J92" s="1"/>
      <c r="K92" s="61" t="str">
        <f>K5</f>
        <v>Cellules grises = à compléter</v>
      </c>
      <c r="L92" s="3"/>
      <c r="AB92" s="55"/>
    </row>
    <row r="93" spans="1:28" ht="15.75" customHeight="1">
      <c r="A93" s="136" t="str">
        <f>A6</f>
        <v>Type</v>
      </c>
      <c r="B93" s="137" t="str">
        <f>B64</f>
        <v>ACIGRIP 462</v>
      </c>
      <c r="C93" s="12"/>
      <c r="D93" s="12"/>
      <c r="E93" s="12"/>
      <c r="F93" s="12"/>
      <c r="G93" s="12"/>
      <c r="H93" s="12"/>
      <c r="I93" s="12"/>
      <c r="AB93" s="55"/>
    </row>
    <row r="94" spans="1:44" ht="15.75" customHeight="1">
      <c r="A94" s="135"/>
      <c r="B94" s="12"/>
      <c r="C94" s="12"/>
      <c r="D94" s="12"/>
      <c r="E94" s="12"/>
      <c r="F94" s="12"/>
      <c r="G94" s="12"/>
      <c r="H94" s="12"/>
      <c r="I94" s="12"/>
      <c r="N94" s="44"/>
      <c r="O94" s="47" t="s">
        <v>11</v>
      </c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55"/>
      <c r="AC94" s="44"/>
      <c r="AD94" s="44"/>
      <c r="AE94" s="47" t="s">
        <v>0</v>
      </c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</row>
    <row r="95" spans="1:44" ht="15.75" customHeight="1">
      <c r="A95" s="188" t="s">
        <v>9</v>
      </c>
      <c r="B95" s="188" t="s">
        <v>26</v>
      </c>
      <c r="C95" s="138" t="s">
        <v>6</v>
      </c>
      <c r="D95" s="138" t="s">
        <v>27</v>
      </c>
      <c r="E95" s="138" t="s">
        <v>27</v>
      </c>
      <c r="F95" s="190" t="s">
        <v>3</v>
      </c>
      <c r="G95" s="192" t="s">
        <v>30</v>
      </c>
      <c r="H95" s="193"/>
      <c r="I95" s="186" t="s">
        <v>31</v>
      </c>
      <c r="J95" s="1"/>
      <c r="K95" t="str">
        <f>K8</f>
        <v>Formes à copier. Prière de modifier les cotes</v>
      </c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55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</row>
    <row r="96" spans="1:44" ht="45" customHeight="1">
      <c r="A96" s="189"/>
      <c r="B96" s="189"/>
      <c r="C96" s="139" t="s">
        <v>7</v>
      </c>
      <c r="D96" s="139" t="s">
        <v>28</v>
      </c>
      <c r="E96" s="139" t="s">
        <v>29</v>
      </c>
      <c r="F96" s="191"/>
      <c r="G96" s="194"/>
      <c r="H96" s="195"/>
      <c r="I96" s="187" t="s">
        <v>10</v>
      </c>
      <c r="J96" s="1"/>
      <c r="K96" s="1" t="str">
        <f>K9</f>
        <v>Formes courantes</v>
      </c>
      <c r="L96" s="1"/>
      <c r="N96" s="44" t="s">
        <v>12</v>
      </c>
      <c r="O96" s="49">
        <v>6</v>
      </c>
      <c r="P96" s="49">
        <v>8</v>
      </c>
      <c r="Q96" s="49">
        <v>10</v>
      </c>
      <c r="R96" s="49">
        <v>12</v>
      </c>
      <c r="S96" s="49">
        <v>14</v>
      </c>
      <c r="T96" s="49">
        <v>16</v>
      </c>
      <c r="U96" s="49">
        <v>18</v>
      </c>
      <c r="V96" s="49">
        <v>20</v>
      </c>
      <c r="W96" s="49">
        <v>22</v>
      </c>
      <c r="X96" s="49">
        <v>26</v>
      </c>
      <c r="Y96" s="49">
        <v>30</v>
      </c>
      <c r="Z96" s="49">
        <v>34</v>
      </c>
      <c r="AA96" s="49">
        <v>40</v>
      </c>
      <c r="AB96" s="55"/>
      <c r="AC96" s="44"/>
      <c r="AD96" s="44" t="s">
        <v>12</v>
      </c>
      <c r="AE96" s="49">
        <v>6</v>
      </c>
      <c r="AF96" s="49">
        <v>8</v>
      </c>
      <c r="AG96" s="49">
        <v>10</v>
      </c>
      <c r="AH96" s="49">
        <v>12</v>
      </c>
      <c r="AI96" s="49">
        <v>14</v>
      </c>
      <c r="AJ96" s="49">
        <v>16</v>
      </c>
      <c r="AK96" s="49">
        <v>18</v>
      </c>
      <c r="AL96" s="49">
        <v>20</v>
      </c>
      <c r="AM96" s="49">
        <v>22</v>
      </c>
      <c r="AN96" s="49">
        <v>26</v>
      </c>
      <c r="AO96" s="49">
        <v>30</v>
      </c>
      <c r="AP96" s="49">
        <v>34</v>
      </c>
      <c r="AQ96" s="49">
        <v>40</v>
      </c>
      <c r="AR96" s="44"/>
    </row>
    <row r="97" spans="1:45" ht="45" customHeight="1">
      <c r="A97" s="73">
        <v>37</v>
      </c>
      <c r="B97" s="73"/>
      <c r="C97" s="73"/>
      <c r="D97" s="74"/>
      <c r="E97" s="28">
        <f aca="true" t="shared" si="27" ref="E97:E108">B97*D97</f>
        <v>0</v>
      </c>
      <c r="F97" s="42">
        <f aca="true" t="shared" si="28" ref="F97:F106">E97*PI()*C97^2/4*7.85/1000</f>
        <v>0</v>
      </c>
      <c r="G97" s="196"/>
      <c r="H97" s="197"/>
      <c r="I97" s="141"/>
      <c r="N97" s="44">
        <f aca="true" t="shared" si="29" ref="N97:N108">IF(I97="f",1,0)</f>
        <v>0</v>
      </c>
      <c r="O97" s="50">
        <f aca="true" t="shared" si="30" ref="O97:AA108">IF($C97=O$9,$F97*$N97,0)</f>
        <v>0</v>
      </c>
      <c r="P97" s="50">
        <f t="shared" si="30"/>
        <v>0</v>
      </c>
      <c r="Q97" s="50">
        <f t="shared" si="30"/>
        <v>0</v>
      </c>
      <c r="R97" s="50">
        <f t="shared" si="30"/>
        <v>0</v>
      </c>
      <c r="S97" s="50">
        <f t="shared" si="30"/>
        <v>0</v>
      </c>
      <c r="T97" s="50">
        <f t="shared" si="30"/>
        <v>0</v>
      </c>
      <c r="U97" s="50">
        <f t="shared" si="30"/>
        <v>0</v>
      </c>
      <c r="V97" s="50">
        <f t="shared" si="30"/>
        <v>0</v>
      </c>
      <c r="W97" s="50">
        <f t="shared" si="30"/>
        <v>0</v>
      </c>
      <c r="X97" s="50">
        <f t="shared" si="30"/>
        <v>0</v>
      </c>
      <c r="Y97" s="50">
        <f t="shared" si="30"/>
        <v>0</v>
      </c>
      <c r="Z97" s="50">
        <f t="shared" si="30"/>
        <v>0</v>
      </c>
      <c r="AA97" s="50">
        <f t="shared" si="30"/>
        <v>0</v>
      </c>
      <c r="AB97" s="55">
        <f aca="true" t="shared" si="31" ref="AB97:AB108">SUM(O97:AA97)</f>
        <v>0</v>
      </c>
      <c r="AC97" s="44"/>
      <c r="AD97" s="44">
        <f aca="true" t="shared" si="32" ref="AD97:AD108">IF(I97="b",1,0)</f>
        <v>0</v>
      </c>
      <c r="AE97" s="50">
        <f aca="true" t="shared" si="33" ref="AE97:AQ108">IF($C97=AE$9,$F97*$AD97,0)</f>
        <v>0</v>
      </c>
      <c r="AF97" s="50">
        <f t="shared" si="33"/>
        <v>0</v>
      </c>
      <c r="AG97" s="50">
        <f t="shared" si="33"/>
        <v>0</v>
      </c>
      <c r="AH97" s="50">
        <f t="shared" si="33"/>
        <v>0</v>
      </c>
      <c r="AI97" s="50">
        <f t="shared" si="33"/>
        <v>0</v>
      </c>
      <c r="AJ97" s="50">
        <f t="shared" si="33"/>
        <v>0</v>
      </c>
      <c r="AK97" s="50">
        <f t="shared" si="33"/>
        <v>0</v>
      </c>
      <c r="AL97" s="50">
        <f t="shared" si="33"/>
        <v>0</v>
      </c>
      <c r="AM97" s="50">
        <f t="shared" si="33"/>
        <v>0</v>
      </c>
      <c r="AN97" s="50">
        <f t="shared" si="33"/>
        <v>0</v>
      </c>
      <c r="AO97" s="50">
        <f t="shared" si="33"/>
        <v>0</v>
      </c>
      <c r="AP97" s="50">
        <f t="shared" si="33"/>
        <v>0</v>
      </c>
      <c r="AQ97" s="50">
        <f t="shared" si="33"/>
        <v>0</v>
      </c>
      <c r="AR97" s="44">
        <f aca="true" t="shared" si="34" ref="AR97:AR108">SUM(AE97:AQ97)</f>
        <v>0</v>
      </c>
      <c r="AS97" s="37">
        <f>SUM(AF97:AR97)</f>
        <v>0</v>
      </c>
    </row>
    <row r="98" spans="1:45" ht="45" customHeight="1">
      <c r="A98" s="73">
        <v>38</v>
      </c>
      <c r="B98" s="73"/>
      <c r="C98" s="73"/>
      <c r="D98" s="74"/>
      <c r="E98" s="28">
        <f t="shared" si="27"/>
        <v>0</v>
      </c>
      <c r="F98" s="42">
        <f t="shared" si="28"/>
        <v>0</v>
      </c>
      <c r="G98" s="198"/>
      <c r="H98" s="199"/>
      <c r="I98" s="142"/>
      <c r="J98" s="1"/>
      <c r="N98" s="44">
        <f t="shared" si="29"/>
        <v>0</v>
      </c>
      <c r="O98" s="50">
        <f t="shared" si="30"/>
        <v>0</v>
      </c>
      <c r="P98" s="50">
        <f t="shared" si="30"/>
        <v>0</v>
      </c>
      <c r="Q98" s="50">
        <f t="shared" si="30"/>
        <v>0</v>
      </c>
      <c r="R98" s="50">
        <f t="shared" si="30"/>
        <v>0</v>
      </c>
      <c r="S98" s="50">
        <f t="shared" si="30"/>
        <v>0</v>
      </c>
      <c r="T98" s="50">
        <f t="shared" si="30"/>
        <v>0</v>
      </c>
      <c r="U98" s="50">
        <f t="shared" si="30"/>
        <v>0</v>
      </c>
      <c r="V98" s="50">
        <f t="shared" si="30"/>
        <v>0</v>
      </c>
      <c r="W98" s="50">
        <f t="shared" si="30"/>
        <v>0</v>
      </c>
      <c r="X98" s="50">
        <f t="shared" si="30"/>
        <v>0</v>
      </c>
      <c r="Y98" s="50">
        <f t="shared" si="30"/>
        <v>0</v>
      </c>
      <c r="Z98" s="50">
        <f t="shared" si="30"/>
        <v>0</v>
      </c>
      <c r="AA98" s="50">
        <f t="shared" si="30"/>
        <v>0</v>
      </c>
      <c r="AB98" s="55">
        <f t="shared" si="31"/>
        <v>0</v>
      </c>
      <c r="AC98" s="44"/>
      <c r="AD98" s="44">
        <f t="shared" si="32"/>
        <v>0</v>
      </c>
      <c r="AE98" s="50">
        <f t="shared" si="33"/>
        <v>0</v>
      </c>
      <c r="AF98" s="50">
        <f t="shared" si="33"/>
        <v>0</v>
      </c>
      <c r="AG98" s="50">
        <f t="shared" si="33"/>
        <v>0</v>
      </c>
      <c r="AH98" s="50">
        <f t="shared" si="33"/>
        <v>0</v>
      </c>
      <c r="AI98" s="50">
        <f t="shared" si="33"/>
        <v>0</v>
      </c>
      <c r="AJ98" s="50">
        <f t="shared" si="33"/>
        <v>0</v>
      </c>
      <c r="AK98" s="50">
        <f t="shared" si="33"/>
        <v>0</v>
      </c>
      <c r="AL98" s="50">
        <f t="shared" si="33"/>
        <v>0</v>
      </c>
      <c r="AM98" s="50">
        <f t="shared" si="33"/>
        <v>0</v>
      </c>
      <c r="AN98" s="50">
        <f t="shared" si="33"/>
        <v>0</v>
      </c>
      <c r="AO98" s="50">
        <f t="shared" si="33"/>
        <v>0</v>
      </c>
      <c r="AP98" s="50">
        <f t="shared" si="33"/>
        <v>0</v>
      </c>
      <c r="AQ98" s="50">
        <f t="shared" si="33"/>
        <v>0</v>
      </c>
      <c r="AR98" s="44">
        <f t="shared" si="34"/>
        <v>0</v>
      </c>
      <c r="AS98" s="37">
        <f aca="true" t="shared" si="35" ref="AS98:AS108">SUM(AF98:AR98)</f>
        <v>0</v>
      </c>
    </row>
    <row r="99" spans="1:45" ht="45" customHeight="1">
      <c r="A99" s="73">
        <v>39</v>
      </c>
      <c r="B99" s="73"/>
      <c r="C99" s="73"/>
      <c r="D99" s="74"/>
      <c r="E99" s="28">
        <f t="shared" si="27"/>
        <v>0</v>
      </c>
      <c r="F99" s="42">
        <f t="shared" si="28"/>
        <v>0</v>
      </c>
      <c r="G99" s="198"/>
      <c r="H99" s="199"/>
      <c r="I99" s="142"/>
      <c r="N99" s="44">
        <f t="shared" si="29"/>
        <v>0</v>
      </c>
      <c r="O99" s="50">
        <f t="shared" si="30"/>
        <v>0</v>
      </c>
      <c r="P99" s="50">
        <f t="shared" si="30"/>
        <v>0</v>
      </c>
      <c r="Q99" s="50">
        <f t="shared" si="30"/>
        <v>0</v>
      </c>
      <c r="R99" s="50">
        <f t="shared" si="30"/>
        <v>0</v>
      </c>
      <c r="S99" s="50">
        <f t="shared" si="30"/>
        <v>0</v>
      </c>
      <c r="T99" s="50">
        <f t="shared" si="30"/>
        <v>0</v>
      </c>
      <c r="U99" s="50">
        <f t="shared" si="30"/>
        <v>0</v>
      </c>
      <c r="V99" s="50">
        <f t="shared" si="30"/>
        <v>0</v>
      </c>
      <c r="W99" s="50">
        <f t="shared" si="30"/>
        <v>0</v>
      </c>
      <c r="X99" s="50">
        <f t="shared" si="30"/>
        <v>0</v>
      </c>
      <c r="Y99" s="50">
        <f t="shared" si="30"/>
        <v>0</v>
      </c>
      <c r="Z99" s="50">
        <f t="shared" si="30"/>
        <v>0</v>
      </c>
      <c r="AA99" s="50">
        <f t="shared" si="30"/>
        <v>0</v>
      </c>
      <c r="AB99" s="55">
        <f t="shared" si="31"/>
        <v>0</v>
      </c>
      <c r="AC99" s="44"/>
      <c r="AD99" s="44">
        <f t="shared" si="32"/>
        <v>0</v>
      </c>
      <c r="AE99" s="50">
        <f t="shared" si="33"/>
        <v>0</v>
      </c>
      <c r="AF99" s="50">
        <f t="shared" si="33"/>
        <v>0</v>
      </c>
      <c r="AG99" s="50">
        <f t="shared" si="33"/>
        <v>0</v>
      </c>
      <c r="AH99" s="50">
        <f t="shared" si="33"/>
        <v>0</v>
      </c>
      <c r="AI99" s="50">
        <f t="shared" si="33"/>
        <v>0</v>
      </c>
      <c r="AJ99" s="50">
        <f t="shared" si="33"/>
        <v>0</v>
      </c>
      <c r="AK99" s="50">
        <f t="shared" si="33"/>
        <v>0</v>
      </c>
      <c r="AL99" s="50">
        <f t="shared" si="33"/>
        <v>0</v>
      </c>
      <c r="AM99" s="50">
        <f t="shared" si="33"/>
        <v>0</v>
      </c>
      <c r="AN99" s="50">
        <f t="shared" si="33"/>
        <v>0</v>
      </c>
      <c r="AO99" s="50">
        <f t="shared" si="33"/>
        <v>0</v>
      </c>
      <c r="AP99" s="50">
        <f t="shared" si="33"/>
        <v>0</v>
      </c>
      <c r="AQ99" s="50">
        <f t="shared" si="33"/>
        <v>0</v>
      </c>
      <c r="AR99" s="44">
        <f t="shared" si="34"/>
        <v>0</v>
      </c>
      <c r="AS99" s="37">
        <f t="shared" si="35"/>
        <v>0</v>
      </c>
    </row>
    <row r="100" spans="1:45" ht="45" customHeight="1">
      <c r="A100" s="73">
        <v>40</v>
      </c>
      <c r="B100" s="73"/>
      <c r="C100" s="73"/>
      <c r="D100" s="74"/>
      <c r="E100" s="28">
        <f t="shared" si="27"/>
        <v>0</v>
      </c>
      <c r="F100" s="42">
        <f t="shared" si="28"/>
        <v>0</v>
      </c>
      <c r="G100" s="198"/>
      <c r="H100" s="199"/>
      <c r="I100" s="142"/>
      <c r="J100" s="2"/>
      <c r="N100" s="44">
        <f t="shared" si="29"/>
        <v>0</v>
      </c>
      <c r="O100" s="50">
        <f t="shared" si="30"/>
        <v>0</v>
      </c>
      <c r="P100" s="50">
        <f t="shared" si="30"/>
        <v>0</v>
      </c>
      <c r="Q100" s="50">
        <f t="shared" si="30"/>
        <v>0</v>
      </c>
      <c r="R100" s="50">
        <f t="shared" si="30"/>
        <v>0</v>
      </c>
      <c r="S100" s="50">
        <f t="shared" si="30"/>
        <v>0</v>
      </c>
      <c r="T100" s="50">
        <f t="shared" si="30"/>
        <v>0</v>
      </c>
      <c r="U100" s="50">
        <f t="shared" si="30"/>
        <v>0</v>
      </c>
      <c r="V100" s="50">
        <f t="shared" si="30"/>
        <v>0</v>
      </c>
      <c r="W100" s="50">
        <f t="shared" si="30"/>
        <v>0</v>
      </c>
      <c r="X100" s="50">
        <f t="shared" si="30"/>
        <v>0</v>
      </c>
      <c r="Y100" s="50">
        <f t="shared" si="30"/>
        <v>0</v>
      </c>
      <c r="Z100" s="50">
        <f t="shared" si="30"/>
        <v>0</v>
      </c>
      <c r="AA100" s="50">
        <f t="shared" si="30"/>
        <v>0</v>
      </c>
      <c r="AB100" s="55">
        <f t="shared" si="31"/>
        <v>0</v>
      </c>
      <c r="AC100" s="44"/>
      <c r="AD100" s="44">
        <f t="shared" si="32"/>
        <v>0</v>
      </c>
      <c r="AE100" s="50">
        <f t="shared" si="33"/>
        <v>0</v>
      </c>
      <c r="AF100" s="50">
        <f t="shared" si="33"/>
        <v>0</v>
      </c>
      <c r="AG100" s="50">
        <f t="shared" si="33"/>
        <v>0</v>
      </c>
      <c r="AH100" s="50">
        <f t="shared" si="33"/>
        <v>0</v>
      </c>
      <c r="AI100" s="50">
        <f t="shared" si="33"/>
        <v>0</v>
      </c>
      <c r="AJ100" s="50">
        <f t="shared" si="33"/>
        <v>0</v>
      </c>
      <c r="AK100" s="50">
        <f t="shared" si="33"/>
        <v>0</v>
      </c>
      <c r="AL100" s="50">
        <f t="shared" si="33"/>
        <v>0</v>
      </c>
      <c r="AM100" s="50">
        <f t="shared" si="33"/>
        <v>0</v>
      </c>
      <c r="AN100" s="50">
        <f t="shared" si="33"/>
        <v>0</v>
      </c>
      <c r="AO100" s="50">
        <f t="shared" si="33"/>
        <v>0</v>
      </c>
      <c r="AP100" s="50">
        <f t="shared" si="33"/>
        <v>0</v>
      </c>
      <c r="AQ100" s="50">
        <f t="shared" si="33"/>
        <v>0</v>
      </c>
      <c r="AR100" s="44">
        <f t="shared" si="34"/>
        <v>0</v>
      </c>
      <c r="AS100" s="37">
        <f t="shared" si="35"/>
        <v>0</v>
      </c>
    </row>
    <row r="101" spans="1:45" ht="45" customHeight="1">
      <c r="A101" s="73">
        <v>41</v>
      </c>
      <c r="B101" s="73"/>
      <c r="C101" s="73"/>
      <c r="D101" s="74"/>
      <c r="E101" s="28">
        <f t="shared" si="27"/>
        <v>0</v>
      </c>
      <c r="F101" s="42">
        <f t="shared" si="28"/>
        <v>0</v>
      </c>
      <c r="G101" s="198"/>
      <c r="H101" s="199"/>
      <c r="I101" s="142"/>
      <c r="J101" s="2"/>
      <c r="N101" s="44">
        <f t="shared" si="29"/>
        <v>0</v>
      </c>
      <c r="O101" s="50">
        <f t="shared" si="30"/>
        <v>0</v>
      </c>
      <c r="P101" s="50">
        <f t="shared" si="30"/>
        <v>0</v>
      </c>
      <c r="Q101" s="50">
        <f t="shared" si="30"/>
        <v>0</v>
      </c>
      <c r="R101" s="50">
        <f t="shared" si="30"/>
        <v>0</v>
      </c>
      <c r="S101" s="50">
        <f t="shared" si="30"/>
        <v>0</v>
      </c>
      <c r="T101" s="50">
        <f t="shared" si="30"/>
        <v>0</v>
      </c>
      <c r="U101" s="50">
        <f t="shared" si="30"/>
        <v>0</v>
      </c>
      <c r="V101" s="50">
        <f t="shared" si="30"/>
        <v>0</v>
      </c>
      <c r="W101" s="50">
        <f t="shared" si="30"/>
        <v>0</v>
      </c>
      <c r="X101" s="50">
        <f t="shared" si="30"/>
        <v>0</v>
      </c>
      <c r="Y101" s="50">
        <f t="shared" si="30"/>
        <v>0</v>
      </c>
      <c r="Z101" s="50">
        <f t="shared" si="30"/>
        <v>0</v>
      </c>
      <c r="AA101" s="50">
        <f t="shared" si="30"/>
        <v>0</v>
      </c>
      <c r="AB101" s="55">
        <f t="shared" si="31"/>
        <v>0</v>
      </c>
      <c r="AC101" s="44"/>
      <c r="AD101" s="44">
        <f t="shared" si="32"/>
        <v>0</v>
      </c>
      <c r="AE101" s="50">
        <f t="shared" si="33"/>
        <v>0</v>
      </c>
      <c r="AF101" s="50">
        <f t="shared" si="33"/>
        <v>0</v>
      </c>
      <c r="AG101" s="50">
        <f t="shared" si="33"/>
        <v>0</v>
      </c>
      <c r="AH101" s="50">
        <f t="shared" si="33"/>
        <v>0</v>
      </c>
      <c r="AI101" s="50">
        <f t="shared" si="33"/>
        <v>0</v>
      </c>
      <c r="AJ101" s="50">
        <f t="shared" si="33"/>
        <v>0</v>
      </c>
      <c r="AK101" s="50">
        <f t="shared" si="33"/>
        <v>0</v>
      </c>
      <c r="AL101" s="50">
        <f t="shared" si="33"/>
        <v>0</v>
      </c>
      <c r="AM101" s="50">
        <f t="shared" si="33"/>
        <v>0</v>
      </c>
      <c r="AN101" s="50">
        <f t="shared" si="33"/>
        <v>0</v>
      </c>
      <c r="AO101" s="50">
        <f t="shared" si="33"/>
        <v>0</v>
      </c>
      <c r="AP101" s="50">
        <f t="shared" si="33"/>
        <v>0</v>
      </c>
      <c r="AQ101" s="50">
        <f t="shared" si="33"/>
        <v>0</v>
      </c>
      <c r="AR101" s="44">
        <f t="shared" si="34"/>
        <v>0</v>
      </c>
      <c r="AS101" s="37">
        <f t="shared" si="35"/>
        <v>0</v>
      </c>
    </row>
    <row r="102" spans="1:45" ht="45" customHeight="1">
      <c r="A102" s="73">
        <v>42</v>
      </c>
      <c r="B102" s="73"/>
      <c r="C102" s="73"/>
      <c r="D102" s="74"/>
      <c r="E102" s="28">
        <f t="shared" si="27"/>
        <v>0</v>
      </c>
      <c r="F102" s="42">
        <f t="shared" si="28"/>
        <v>0</v>
      </c>
      <c r="G102" s="198"/>
      <c r="H102" s="199"/>
      <c r="I102" s="142"/>
      <c r="J102" s="1"/>
      <c r="N102" s="44">
        <f t="shared" si="29"/>
        <v>0</v>
      </c>
      <c r="O102" s="50">
        <f t="shared" si="30"/>
        <v>0</v>
      </c>
      <c r="P102" s="50">
        <f t="shared" si="30"/>
        <v>0</v>
      </c>
      <c r="Q102" s="50">
        <f t="shared" si="30"/>
        <v>0</v>
      </c>
      <c r="R102" s="50">
        <f t="shared" si="30"/>
        <v>0</v>
      </c>
      <c r="S102" s="50">
        <f t="shared" si="30"/>
        <v>0</v>
      </c>
      <c r="T102" s="50">
        <f t="shared" si="30"/>
        <v>0</v>
      </c>
      <c r="U102" s="50">
        <f t="shared" si="30"/>
        <v>0</v>
      </c>
      <c r="V102" s="50">
        <f t="shared" si="30"/>
        <v>0</v>
      </c>
      <c r="W102" s="50">
        <f t="shared" si="30"/>
        <v>0</v>
      </c>
      <c r="X102" s="50">
        <f t="shared" si="30"/>
        <v>0</v>
      </c>
      <c r="Y102" s="50">
        <f t="shared" si="30"/>
        <v>0</v>
      </c>
      <c r="Z102" s="50">
        <f t="shared" si="30"/>
        <v>0</v>
      </c>
      <c r="AA102" s="50">
        <f t="shared" si="30"/>
        <v>0</v>
      </c>
      <c r="AB102" s="55">
        <f t="shared" si="31"/>
        <v>0</v>
      </c>
      <c r="AC102" s="44"/>
      <c r="AD102" s="44">
        <f t="shared" si="32"/>
        <v>0</v>
      </c>
      <c r="AE102" s="50">
        <f t="shared" si="33"/>
        <v>0</v>
      </c>
      <c r="AF102" s="50">
        <f t="shared" si="33"/>
        <v>0</v>
      </c>
      <c r="AG102" s="50">
        <f t="shared" si="33"/>
        <v>0</v>
      </c>
      <c r="AH102" s="50">
        <f t="shared" si="33"/>
        <v>0</v>
      </c>
      <c r="AI102" s="50">
        <f t="shared" si="33"/>
        <v>0</v>
      </c>
      <c r="AJ102" s="50">
        <f t="shared" si="33"/>
        <v>0</v>
      </c>
      <c r="AK102" s="50">
        <f t="shared" si="33"/>
        <v>0</v>
      </c>
      <c r="AL102" s="50">
        <f t="shared" si="33"/>
        <v>0</v>
      </c>
      <c r="AM102" s="50">
        <f t="shared" si="33"/>
        <v>0</v>
      </c>
      <c r="AN102" s="50">
        <f t="shared" si="33"/>
        <v>0</v>
      </c>
      <c r="AO102" s="50">
        <f t="shared" si="33"/>
        <v>0</v>
      </c>
      <c r="AP102" s="50">
        <f t="shared" si="33"/>
        <v>0</v>
      </c>
      <c r="AQ102" s="50">
        <f t="shared" si="33"/>
        <v>0</v>
      </c>
      <c r="AR102" s="44">
        <f t="shared" si="34"/>
        <v>0</v>
      </c>
      <c r="AS102" s="37">
        <f t="shared" si="35"/>
        <v>0</v>
      </c>
    </row>
    <row r="103" spans="1:45" ht="45" customHeight="1">
      <c r="A103" s="73">
        <v>43</v>
      </c>
      <c r="B103" s="73"/>
      <c r="C103" s="73"/>
      <c r="D103" s="74"/>
      <c r="E103" s="28">
        <f t="shared" si="27"/>
        <v>0</v>
      </c>
      <c r="F103" s="42">
        <f t="shared" si="28"/>
        <v>0</v>
      </c>
      <c r="G103" s="198"/>
      <c r="H103" s="199"/>
      <c r="I103" s="142"/>
      <c r="N103" s="44">
        <f t="shared" si="29"/>
        <v>0</v>
      </c>
      <c r="O103" s="50">
        <f t="shared" si="30"/>
        <v>0</v>
      </c>
      <c r="P103" s="50">
        <f t="shared" si="30"/>
        <v>0</v>
      </c>
      <c r="Q103" s="50">
        <f t="shared" si="30"/>
        <v>0</v>
      </c>
      <c r="R103" s="50">
        <f t="shared" si="30"/>
        <v>0</v>
      </c>
      <c r="S103" s="50">
        <f t="shared" si="30"/>
        <v>0</v>
      </c>
      <c r="T103" s="50">
        <f t="shared" si="30"/>
        <v>0</v>
      </c>
      <c r="U103" s="50">
        <f t="shared" si="30"/>
        <v>0</v>
      </c>
      <c r="V103" s="50">
        <f t="shared" si="30"/>
        <v>0</v>
      </c>
      <c r="W103" s="50">
        <f t="shared" si="30"/>
        <v>0</v>
      </c>
      <c r="X103" s="50">
        <f t="shared" si="30"/>
        <v>0</v>
      </c>
      <c r="Y103" s="50">
        <f t="shared" si="30"/>
        <v>0</v>
      </c>
      <c r="Z103" s="50">
        <f t="shared" si="30"/>
        <v>0</v>
      </c>
      <c r="AA103" s="50">
        <f t="shared" si="30"/>
        <v>0</v>
      </c>
      <c r="AB103" s="55">
        <f t="shared" si="31"/>
        <v>0</v>
      </c>
      <c r="AC103" s="44"/>
      <c r="AD103" s="44">
        <f t="shared" si="32"/>
        <v>0</v>
      </c>
      <c r="AE103" s="50">
        <f t="shared" si="33"/>
        <v>0</v>
      </c>
      <c r="AF103" s="50">
        <f t="shared" si="33"/>
        <v>0</v>
      </c>
      <c r="AG103" s="50">
        <f t="shared" si="33"/>
        <v>0</v>
      </c>
      <c r="AH103" s="50">
        <f t="shared" si="33"/>
        <v>0</v>
      </c>
      <c r="AI103" s="50">
        <f t="shared" si="33"/>
        <v>0</v>
      </c>
      <c r="AJ103" s="50">
        <f t="shared" si="33"/>
        <v>0</v>
      </c>
      <c r="AK103" s="50">
        <f t="shared" si="33"/>
        <v>0</v>
      </c>
      <c r="AL103" s="50">
        <f t="shared" si="33"/>
        <v>0</v>
      </c>
      <c r="AM103" s="50">
        <f t="shared" si="33"/>
        <v>0</v>
      </c>
      <c r="AN103" s="50">
        <f t="shared" si="33"/>
        <v>0</v>
      </c>
      <c r="AO103" s="50">
        <f t="shared" si="33"/>
        <v>0</v>
      </c>
      <c r="AP103" s="50">
        <f t="shared" si="33"/>
        <v>0</v>
      </c>
      <c r="AQ103" s="50">
        <f t="shared" si="33"/>
        <v>0</v>
      </c>
      <c r="AR103" s="44">
        <f t="shared" si="34"/>
        <v>0</v>
      </c>
      <c r="AS103" s="37">
        <f t="shared" si="35"/>
        <v>0</v>
      </c>
    </row>
    <row r="104" spans="1:45" ht="45" customHeight="1">
      <c r="A104" s="73">
        <v>44</v>
      </c>
      <c r="B104" s="73"/>
      <c r="C104" s="73"/>
      <c r="D104" s="74"/>
      <c r="E104" s="28">
        <f t="shared" si="27"/>
        <v>0</v>
      </c>
      <c r="F104" s="42">
        <f t="shared" si="28"/>
        <v>0</v>
      </c>
      <c r="G104" s="198"/>
      <c r="H104" s="199"/>
      <c r="I104" s="142"/>
      <c r="N104" s="44">
        <f t="shared" si="29"/>
        <v>0</v>
      </c>
      <c r="O104" s="50">
        <f t="shared" si="30"/>
        <v>0</v>
      </c>
      <c r="P104" s="50">
        <f t="shared" si="30"/>
        <v>0</v>
      </c>
      <c r="Q104" s="50">
        <f t="shared" si="30"/>
        <v>0</v>
      </c>
      <c r="R104" s="50">
        <f t="shared" si="30"/>
        <v>0</v>
      </c>
      <c r="S104" s="50">
        <f t="shared" si="30"/>
        <v>0</v>
      </c>
      <c r="T104" s="50">
        <f t="shared" si="30"/>
        <v>0</v>
      </c>
      <c r="U104" s="50">
        <f t="shared" si="30"/>
        <v>0</v>
      </c>
      <c r="V104" s="50">
        <f t="shared" si="30"/>
        <v>0</v>
      </c>
      <c r="W104" s="50">
        <f t="shared" si="30"/>
        <v>0</v>
      </c>
      <c r="X104" s="50">
        <f t="shared" si="30"/>
        <v>0</v>
      </c>
      <c r="Y104" s="50">
        <f t="shared" si="30"/>
        <v>0</v>
      </c>
      <c r="Z104" s="50">
        <f t="shared" si="30"/>
        <v>0</v>
      </c>
      <c r="AA104" s="50">
        <f t="shared" si="30"/>
        <v>0</v>
      </c>
      <c r="AB104" s="55">
        <f t="shared" si="31"/>
        <v>0</v>
      </c>
      <c r="AC104" s="44"/>
      <c r="AD104" s="44">
        <f t="shared" si="32"/>
        <v>0</v>
      </c>
      <c r="AE104" s="50">
        <f t="shared" si="33"/>
        <v>0</v>
      </c>
      <c r="AF104" s="50">
        <f t="shared" si="33"/>
        <v>0</v>
      </c>
      <c r="AG104" s="50">
        <f t="shared" si="33"/>
        <v>0</v>
      </c>
      <c r="AH104" s="50">
        <f t="shared" si="33"/>
        <v>0</v>
      </c>
      <c r="AI104" s="50">
        <f t="shared" si="33"/>
        <v>0</v>
      </c>
      <c r="AJ104" s="50">
        <f t="shared" si="33"/>
        <v>0</v>
      </c>
      <c r="AK104" s="50">
        <f t="shared" si="33"/>
        <v>0</v>
      </c>
      <c r="AL104" s="50">
        <f t="shared" si="33"/>
        <v>0</v>
      </c>
      <c r="AM104" s="50">
        <f t="shared" si="33"/>
        <v>0</v>
      </c>
      <c r="AN104" s="50">
        <f t="shared" si="33"/>
        <v>0</v>
      </c>
      <c r="AO104" s="50">
        <f t="shared" si="33"/>
        <v>0</v>
      </c>
      <c r="AP104" s="50">
        <f t="shared" si="33"/>
        <v>0</v>
      </c>
      <c r="AQ104" s="50">
        <f t="shared" si="33"/>
        <v>0</v>
      </c>
      <c r="AR104" s="44">
        <f t="shared" si="34"/>
        <v>0</v>
      </c>
      <c r="AS104" s="37">
        <f t="shared" si="35"/>
        <v>0</v>
      </c>
    </row>
    <row r="105" spans="1:45" ht="45" customHeight="1">
      <c r="A105" s="73">
        <v>45</v>
      </c>
      <c r="B105" s="73"/>
      <c r="C105" s="73"/>
      <c r="D105" s="74"/>
      <c r="E105" s="28">
        <f t="shared" si="27"/>
        <v>0</v>
      </c>
      <c r="F105" s="42">
        <f t="shared" si="28"/>
        <v>0</v>
      </c>
      <c r="G105" s="198"/>
      <c r="H105" s="199"/>
      <c r="I105" s="142"/>
      <c r="N105" s="44">
        <f t="shared" si="29"/>
        <v>0</v>
      </c>
      <c r="O105" s="50">
        <f t="shared" si="30"/>
        <v>0</v>
      </c>
      <c r="P105" s="50">
        <f t="shared" si="30"/>
        <v>0</v>
      </c>
      <c r="Q105" s="50">
        <f t="shared" si="30"/>
        <v>0</v>
      </c>
      <c r="R105" s="50">
        <f t="shared" si="30"/>
        <v>0</v>
      </c>
      <c r="S105" s="50">
        <f t="shared" si="30"/>
        <v>0</v>
      </c>
      <c r="T105" s="50">
        <f t="shared" si="30"/>
        <v>0</v>
      </c>
      <c r="U105" s="50">
        <f t="shared" si="30"/>
        <v>0</v>
      </c>
      <c r="V105" s="50">
        <f t="shared" si="30"/>
        <v>0</v>
      </c>
      <c r="W105" s="50">
        <f t="shared" si="30"/>
        <v>0</v>
      </c>
      <c r="X105" s="50">
        <f t="shared" si="30"/>
        <v>0</v>
      </c>
      <c r="Y105" s="50">
        <f t="shared" si="30"/>
        <v>0</v>
      </c>
      <c r="Z105" s="50">
        <f t="shared" si="30"/>
        <v>0</v>
      </c>
      <c r="AA105" s="50">
        <f t="shared" si="30"/>
        <v>0</v>
      </c>
      <c r="AB105" s="55">
        <f t="shared" si="31"/>
        <v>0</v>
      </c>
      <c r="AC105" s="44"/>
      <c r="AD105" s="44">
        <f t="shared" si="32"/>
        <v>0</v>
      </c>
      <c r="AE105" s="50">
        <f t="shared" si="33"/>
        <v>0</v>
      </c>
      <c r="AF105" s="50">
        <f t="shared" si="33"/>
        <v>0</v>
      </c>
      <c r="AG105" s="50">
        <f t="shared" si="33"/>
        <v>0</v>
      </c>
      <c r="AH105" s="50">
        <f t="shared" si="33"/>
        <v>0</v>
      </c>
      <c r="AI105" s="50">
        <f t="shared" si="33"/>
        <v>0</v>
      </c>
      <c r="AJ105" s="50">
        <f t="shared" si="33"/>
        <v>0</v>
      </c>
      <c r="AK105" s="50">
        <f t="shared" si="33"/>
        <v>0</v>
      </c>
      <c r="AL105" s="50">
        <f t="shared" si="33"/>
        <v>0</v>
      </c>
      <c r="AM105" s="50">
        <f t="shared" si="33"/>
        <v>0</v>
      </c>
      <c r="AN105" s="50">
        <f t="shared" si="33"/>
        <v>0</v>
      </c>
      <c r="AO105" s="50">
        <f t="shared" si="33"/>
        <v>0</v>
      </c>
      <c r="AP105" s="50">
        <f t="shared" si="33"/>
        <v>0</v>
      </c>
      <c r="AQ105" s="50">
        <f t="shared" si="33"/>
        <v>0</v>
      </c>
      <c r="AR105" s="44">
        <f t="shared" si="34"/>
        <v>0</v>
      </c>
      <c r="AS105" s="37">
        <f t="shared" si="35"/>
        <v>0</v>
      </c>
    </row>
    <row r="106" spans="1:45" ht="45" customHeight="1">
      <c r="A106" s="73">
        <v>46</v>
      </c>
      <c r="B106" s="73"/>
      <c r="C106" s="73"/>
      <c r="D106" s="74"/>
      <c r="E106" s="28">
        <f t="shared" si="27"/>
        <v>0</v>
      </c>
      <c r="F106" s="42">
        <f t="shared" si="28"/>
        <v>0</v>
      </c>
      <c r="G106" s="198"/>
      <c r="H106" s="199"/>
      <c r="I106" s="142"/>
      <c r="N106" s="44">
        <f t="shared" si="29"/>
        <v>0</v>
      </c>
      <c r="O106" s="50">
        <f t="shared" si="30"/>
        <v>0</v>
      </c>
      <c r="P106" s="50">
        <f t="shared" si="30"/>
        <v>0</v>
      </c>
      <c r="Q106" s="50">
        <f t="shared" si="30"/>
        <v>0</v>
      </c>
      <c r="R106" s="50">
        <f t="shared" si="30"/>
        <v>0</v>
      </c>
      <c r="S106" s="50">
        <f t="shared" si="30"/>
        <v>0</v>
      </c>
      <c r="T106" s="50">
        <f t="shared" si="30"/>
        <v>0</v>
      </c>
      <c r="U106" s="50">
        <f t="shared" si="30"/>
        <v>0</v>
      </c>
      <c r="V106" s="50">
        <f t="shared" si="30"/>
        <v>0</v>
      </c>
      <c r="W106" s="50">
        <f t="shared" si="30"/>
        <v>0</v>
      </c>
      <c r="X106" s="50">
        <f t="shared" si="30"/>
        <v>0</v>
      </c>
      <c r="Y106" s="50">
        <f t="shared" si="30"/>
        <v>0</v>
      </c>
      <c r="Z106" s="50">
        <f t="shared" si="30"/>
        <v>0</v>
      </c>
      <c r="AA106" s="50">
        <f t="shared" si="30"/>
        <v>0</v>
      </c>
      <c r="AB106" s="55">
        <f t="shared" si="31"/>
        <v>0</v>
      </c>
      <c r="AC106" s="44"/>
      <c r="AD106" s="44">
        <f t="shared" si="32"/>
        <v>0</v>
      </c>
      <c r="AE106" s="50">
        <f t="shared" si="33"/>
        <v>0</v>
      </c>
      <c r="AF106" s="50">
        <f t="shared" si="33"/>
        <v>0</v>
      </c>
      <c r="AG106" s="50">
        <f t="shared" si="33"/>
        <v>0</v>
      </c>
      <c r="AH106" s="50">
        <f t="shared" si="33"/>
        <v>0</v>
      </c>
      <c r="AI106" s="50">
        <f t="shared" si="33"/>
        <v>0</v>
      </c>
      <c r="AJ106" s="50">
        <f t="shared" si="33"/>
        <v>0</v>
      </c>
      <c r="AK106" s="50">
        <f t="shared" si="33"/>
        <v>0</v>
      </c>
      <c r="AL106" s="50">
        <f t="shared" si="33"/>
        <v>0</v>
      </c>
      <c r="AM106" s="50">
        <f t="shared" si="33"/>
        <v>0</v>
      </c>
      <c r="AN106" s="50">
        <f t="shared" si="33"/>
        <v>0</v>
      </c>
      <c r="AO106" s="50">
        <f t="shared" si="33"/>
        <v>0</v>
      </c>
      <c r="AP106" s="50">
        <f t="shared" si="33"/>
        <v>0</v>
      </c>
      <c r="AQ106" s="50">
        <f t="shared" si="33"/>
        <v>0</v>
      </c>
      <c r="AR106" s="44">
        <f t="shared" si="34"/>
        <v>0</v>
      </c>
      <c r="AS106" s="37">
        <f t="shared" si="35"/>
        <v>0</v>
      </c>
    </row>
    <row r="107" spans="1:45" ht="45" customHeight="1">
      <c r="A107" s="73">
        <v>47</v>
      </c>
      <c r="B107" s="73"/>
      <c r="C107" s="73"/>
      <c r="D107" s="74"/>
      <c r="E107" s="28">
        <f t="shared" si="27"/>
        <v>0</v>
      </c>
      <c r="F107" s="42">
        <f>E107*PI()*C107^2/4*7.85/1000</f>
        <v>0</v>
      </c>
      <c r="G107" s="198"/>
      <c r="H107" s="199"/>
      <c r="I107" s="142"/>
      <c r="N107" s="44">
        <f t="shared" si="29"/>
        <v>0</v>
      </c>
      <c r="O107" s="50">
        <f t="shared" si="30"/>
        <v>0</v>
      </c>
      <c r="P107" s="50">
        <f t="shared" si="30"/>
        <v>0</v>
      </c>
      <c r="Q107" s="50">
        <f t="shared" si="30"/>
        <v>0</v>
      </c>
      <c r="R107" s="50">
        <f t="shared" si="30"/>
        <v>0</v>
      </c>
      <c r="S107" s="50">
        <f t="shared" si="30"/>
        <v>0</v>
      </c>
      <c r="T107" s="50">
        <f t="shared" si="30"/>
        <v>0</v>
      </c>
      <c r="U107" s="50">
        <f t="shared" si="30"/>
        <v>0</v>
      </c>
      <c r="V107" s="50">
        <f t="shared" si="30"/>
        <v>0</v>
      </c>
      <c r="W107" s="50">
        <f t="shared" si="30"/>
        <v>0</v>
      </c>
      <c r="X107" s="50">
        <f t="shared" si="30"/>
        <v>0</v>
      </c>
      <c r="Y107" s="50">
        <f t="shared" si="30"/>
        <v>0</v>
      </c>
      <c r="Z107" s="50">
        <f t="shared" si="30"/>
        <v>0</v>
      </c>
      <c r="AA107" s="50">
        <f t="shared" si="30"/>
        <v>0</v>
      </c>
      <c r="AB107" s="55">
        <f t="shared" si="31"/>
        <v>0</v>
      </c>
      <c r="AC107" s="44"/>
      <c r="AD107" s="44">
        <f t="shared" si="32"/>
        <v>0</v>
      </c>
      <c r="AE107" s="50">
        <f t="shared" si="33"/>
        <v>0</v>
      </c>
      <c r="AF107" s="50">
        <f t="shared" si="33"/>
        <v>0</v>
      </c>
      <c r="AG107" s="50">
        <f t="shared" si="33"/>
        <v>0</v>
      </c>
      <c r="AH107" s="50">
        <f t="shared" si="33"/>
        <v>0</v>
      </c>
      <c r="AI107" s="50">
        <f t="shared" si="33"/>
        <v>0</v>
      </c>
      <c r="AJ107" s="50">
        <f t="shared" si="33"/>
        <v>0</v>
      </c>
      <c r="AK107" s="50">
        <f t="shared" si="33"/>
        <v>0</v>
      </c>
      <c r="AL107" s="50">
        <f t="shared" si="33"/>
        <v>0</v>
      </c>
      <c r="AM107" s="50">
        <f t="shared" si="33"/>
        <v>0</v>
      </c>
      <c r="AN107" s="50">
        <f t="shared" si="33"/>
        <v>0</v>
      </c>
      <c r="AO107" s="50">
        <f t="shared" si="33"/>
        <v>0</v>
      </c>
      <c r="AP107" s="50">
        <f t="shared" si="33"/>
        <v>0</v>
      </c>
      <c r="AQ107" s="50">
        <f t="shared" si="33"/>
        <v>0</v>
      </c>
      <c r="AR107" s="44">
        <f t="shared" si="34"/>
        <v>0</v>
      </c>
      <c r="AS107" s="37">
        <f t="shared" si="35"/>
        <v>0</v>
      </c>
    </row>
    <row r="108" spans="1:45" ht="45" customHeight="1">
      <c r="A108" s="73">
        <v>48</v>
      </c>
      <c r="B108" s="75"/>
      <c r="C108" s="75"/>
      <c r="D108" s="76"/>
      <c r="E108" s="36">
        <f t="shared" si="27"/>
        <v>0</v>
      </c>
      <c r="F108" s="43">
        <f>E108*PI()*C108^2/4*7.85/1000</f>
        <v>0</v>
      </c>
      <c r="G108" s="200"/>
      <c r="H108" s="201"/>
      <c r="I108" s="143"/>
      <c r="N108" s="44">
        <f t="shared" si="29"/>
        <v>0</v>
      </c>
      <c r="O108" s="53">
        <f t="shared" si="30"/>
        <v>0</v>
      </c>
      <c r="P108" s="53">
        <f t="shared" si="30"/>
        <v>0</v>
      </c>
      <c r="Q108" s="53">
        <f t="shared" si="30"/>
        <v>0</v>
      </c>
      <c r="R108" s="53">
        <f t="shared" si="30"/>
        <v>0</v>
      </c>
      <c r="S108" s="53">
        <f t="shared" si="30"/>
        <v>0</v>
      </c>
      <c r="T108" s="53">
        <f t="shared" si="30"/>
        <v>0</v>
      </c>
      <c r="U108" s="53">
        <f t="shared" si="30"/>
        <v>0</v>
      </c>
      <c r="V108" s="53">
        <f t="shared" si="30"/>
        <v>0</v>
      </c>
      <c r="W108" s="53">
        <f t="shared" si="30"/>
        <v>0</v>
      </c>
      <c r="X108" s="53">
        <f t="shared" si="30"/>
        <v>0</v>
      </c>
      <c r="Y108" s="53">
        <f t="shared" si="30"/>
        <v>0</v>
      </c>
      <c r="Z108" s="53">
        <f t="shared" si="30"/>
        <v>0</v>
      </c>
      <c r="AA108" s="53">
        <f t="shared" si="30"/>
        <v>0</v>
      </c>
      <c r="AB108" s="55">
        <f t="shared" si="31"/>
        <v>0</v>
      </c>
      <c r="AC108" s="44"/>
      <c r="AD108" s="44">
        <f t="shared" si="32"/>
        <v>0</v>
      </c>
      <c r="AE108" s="53">
        <f t="shared" si="33"/>
        <v>0</v>
      </c>
      <c r="AF108" s="53">
        <f t="shared" si="33"/>
        <v>0</v>
      </c>
      <c r="AG108" s="53">
        <f t="shared" si="33"/>
        <v>0</v>
      </c>
      <c r="AH108" s="53">
        <f t="shared" si="33"/>
        <v>0</v>
      </c>
      <c r="AI108" s="53">
        <f t="shared" si="33"/>
        <v>0</v>
      </c>
      <c r="AJ108" s="53">
        <f t="shared" si="33"/>
        <v>0</v>
      </c>
      <c r="AK108" s="53">
        <f t="shared" si="33"/>
        <v>0</v>
      </c>
      <c r="AL108" s="53">
        <f t="shared" si="33"/>
        <v>0</v>
      </c>
      <c r="AM108" s="53">
        <f t="shared" si="33"/>
        <v>0</v>
      </c>
      <c r="AN108" s="53">
        <f t="shared" si="33"/>
        <v>0</v>
      </c>
      <c r="AO108" s="53">
        <f t="shared" si="33"/>
        <v>0</v>
      </c>
      <c r="AP108" s="53">
        <f t="shared" si="33"/>
        <v>0</v>
      </c>
      <c r="AQ108" s="53">
        <f t="shared" si="33"/>
        <v>0</v>
      </c>
      <c r="AR108" s="44">
        <f t="shared" si="34"/>
        <v>0</v>
      </c>
      <c r="AS108" s="37">
        <f t="shared" si="35"/>
        <v>0</v>
      </c>
    </row>
    <row r="109" spans="1:44" ht="21.75" customHeight="1">
      <c r="A109" s="33">
        <f>COUNT(B97:B108)</f>
        <v>0</v>
      </c>
      <c r="B109" s="33" t="s">
        <v>81</v>
      </c>
      <c r="C109" s="33"/>
      <c r="D109" s="34" t="s">
        <v>8</v>
      </c>
      <c r="E109" s="35">
        <f>SUM(E97:E108)</f>
        <v>0</v>
      </c>
      <c r="F109" s="35">
        <f>SUM(F97:F108)</f>
        <v>0</v>
      </c>
      <c r="G109" s="33"/>
      <c r="H109" s="33"/>
      <c r="I109" s="33"/>
      <c r="L109" s="45"/>
      <c r="N109" s="44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44"/>
      <c r="AC109" s="44"/>
      <c r="AD109" s="51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44"/>
    </row>
    <row r="110" spans="1:66" s="33" customFormat="1" ht="20.25" customHeight="1">
      <c r="A110" s="29"/>
      <c r="B110" s="29"/>
      <c r="C110" s="29"/>
      <c r="D110" s="30"/>
      <c r="E110" s="31"/>
      <c r="F110" s="31"/>
      <c r="G110" s="29"/>
      <c r="H110" s="29"/>
      <c r="I110" s="29"/>
      <c r="M110" s="44"/>
      <c r="N110" s="41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1"/>
      <c r="AC110" s="37"/>
      <c r="AD110" s="37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7"/>
      <c r="AS110" s="37"/>
      <c r="AT110" s="37"/>
      <c r="AU110" s="37"/>
      <c r="AV110" s="37"/>
      <c r="AW110" s="37"/>
      <c r="AX110" s="37"/>
      <c r="AY110" s="3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</row>
    <row r="111" spans="1:3" ht="15.75" customHeight="1">
      <c r="A111" s="5" t="str">
        <f>A24</f>
        <v>Debrunner Acifer AG Bewehrungstechnik</v>
      </c>
      <c r="C111" s="3"/>
    </row>
    <row r="112" spans="1:6" ht="15.75" customHeight="1">
      <c r="A112" s="71" t="str">
        <f>version</f>
        <v>Version 11/2020 hs/gg</v>
      </c>
      <c r="F112" s="3"/>
    </row>
    <row r="113" spans="1:6" ht="15.75" customHeight="1">
      <c r="A113" s="71"/>
      <c r="F113" s="3"/>
    </row>
    <row r="114" spans="1:45" ht="15.75" customHeight="1">
      <c r="A114" s="32"/>
      <c r="B114" s="33"/>
      <c r="C114" s="33"/>
      <c r="D114" s="33"/>
      <c r="E114" s="33"/>
      <c r="F114" s="33"/>
      <c r="O114" s="54" t="s">
        <v>13</v>
      </c>
      <c r="AS114" s="38"/>
    </row>
    <row r="115" spans="1:30" ht="15.75" customHeight="1">
      <c r="A115" s="10" t="str">
        <f>A28</f>
        <v>Conseil technique pour technique d'armature: www.armature.ch</v>
      </c>
      <c r="G115" s="9"/>
      <c r="H115" s="40"/>
      <c r="AD115" s="44" t="s">
        <v>15</v>
      </c>
    </row>
    <row r="116" spans="14:43" ht="15.75" customHeight="1">
      <c r="N116" s="44" t="s">
        <v>15</v>
      </c>
      <c r="O116" s="47" t="s">
        <v>11</v>
      </c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58">
        <f>SUM(AD8:AD107)</f>
        <v>0</v>
      </c>
      <c r="AE116" s="47" t="s">
        <v>0</v>
      </c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</row>
    <row r="117" spans="14:43" ht="15">
      <c r="N117" s="58">
        <f>SUM(N9:N108)</f>
        <v>0</v>
      </c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spans="15:43" ht="15.75">
      <c r="O118" s="49">
        <v>6</v>
      </c>
      <c r="P118" s="49">
        <v>8</v>
      </c>
      <c r="Q118" s="49">
        <v>10</v>
      </c>
      <c r="R118" s="49">
        <v>12</v>
      </c>
      <c r="S118" s="49">
        <v>14</v>
      </c>
      <c r="T118" s="49">
        <v>16</v>
      </c>
      <c r="U118" s="49">
        <v>18</v>
      </c>
      <c r="V118" s="49">
        <v>20</v>
      </c>
      <c r="W118" s="49">
        <v>22</v>
      </c>
      <c r="X118" s="49">
        <v>26</v>
      </c>
      <c r="Y118" s="49">
        <v>30</v>
      </c>
      <c r="Z118" s="49">
        <v>34</v>
      </c>
      <c r="AA118" s="49">
        <v>40</v>
      </c>
      <c r="AB118" s="44"/>
      <c r="AC118" s="44"/>
      <c r="AD118" s="44" t="s">
        <v>12</v>
      </c>
      <c r="AE118" s="49">
        <v>6</v>
      </c>
      <c r="AF118" s="49">
        <v>8</v>
      </c>
      <c r="AG118" s="49">
        <v>10</v>
      </c>
      <c r="AH118" s="49">
        <v>12</v>
      </c>
      <c r="AI118" s="49">
        <v>14</v>
      </c>
      <c r="AJ118" s="49">
        <v>16</v>
      </c>
      <c r="AK118" s="49">
        <v>18</v>
      </c>
      <c r="AL118" s="49">
        <v>20</v>
      </c>
      <c r="AM118" s="49">
        <v>22</v>
      </c>
      <c r="AN118" s="49">
        <v>26</v>
      </c>
      <c r="AO118" s="49">
        <v>30</v>
      </c>
      <c r="AP118" s="49">
        <v>34</v>
      </c>
      <c r="AQ118" s="49">
        <v>40</v>
      </c>
    </row>
    <row r="119" spans="14:44" ht="15.75">
      <c r="N119" s="44" t="s">
        <v>14</v>
      </c>
      <c r="O119" s="56">
        <f aca="true" t="shared" si="36" ref="O119:AA119">SUM(O97:O108,O68:O79,O39:O50,O10:O21)</f>
        <v>0</v>
      </c>
      <c r="P119" s="56">
        <f t="shared" si="36"/>
        <v>0</v>
      </c>
      <c r="Q119" s="56">
        <f t="shared" si="36"/>
        <v>0</v>
      </c>
      <c r="R119" s="56">
        <f t="shared" si="36"/>
        <v>0</v>
      </c>
      <c r="S119" s="56">
        <f t="shared" si="36"/>
        <v>0</v>
      </c>
      <c r="T119" s="56">
        <f t="shared" si="36"/>
        <v>0</v>
      </c>
      <c r="U119" s="56">
        <f t="shared" si="36"/>
        <v>0</v>
      </c>
      <c r="V119" s="56">
        <f t="shared" si="36"/>
        <v>0</v>
      </c>
      <c r="W119" s="56">
        <f t="shared" si="36"/>
        <v>0</v>
      </c>
      <c r="X119" s="56">
        <f t="shared" si="36"/>
        <v>0</v>
      </c>
      <c r="Y119" s="56">
        <f t="shared" si="36"/>
        <v>0</v>
      </c>
      <c r="Z119" s="56">
        <f t="shared" si="36"/>
        <v>0</v>
      </c>
      <c r="AA119" s="56">
        <f t="shared" si="36"/>
        <v>0</v>
      </c>
      <c r="AB119" s="44" t="s">
        <v>3</v>
      </c>
      <c r="AD119" s="44" t="s">
        <v>14</v>
      </c>
      <c r="AE119" s="56">
        <f aca="true" t="shared" si="37" ref="AE119:AQ119">SUM(AE97:AE108,AE68:AE79,AE39:AE50,AE10:AE21)</f>
        <v>0</v>
      </c>
      <c r="AF119" s="56">
        <f t="shared" si="37"/>
        <v>0</v>
      </c>
      <c r="AG119" s="56">
        <f t="shared" si="37"/>
        <v>0</v>
      </c>
      <c r="AH119" s="56">
        <f t="shared" si="37"/>
        <v>0</v>
      </c>
      <c r="AI119" s="56">
        <f t="shared" si="37"/>
        <v>0</v>
      </c>
      <c r="AJ119" s="56">
        <f t="shared" si="37"/>
        <v>0</v>
      </c>
      <c r="AK119" s="56">
        <f t="shared" si="37"/>
        <v>0</v>
      </c>
      <c r="AL119" s="56">
        <f t="shared" si="37"/>
        <v>0</v>
      </c>
      <c r="AM119" s="56">
        <f t="shared" si="37"/>
        <v>0</v>
      </c>
      <c r="AN119" s="56">
        <f t="shared" si="37"/>
        <v>0</v>
      </c>
      <c r="AO119" s="56">
        <f t="shared" si="37"/>
        <v>0</v>
      </c>
      <c r="AP119" s="56">
        <f t="shared" si="37"/>
        <v>0</v>
      </c>
      <c r="AQ119" s="56">
        <f t="shared" si="37"/>
        <v>0</v>
      </c>
      <c r="AR119" s="44" t="s">
        <v>3</v>
      </c>
    </row>
  </sheetData>
  <sheetProtection password="E1DC" sheet="1" scenarios="1" selectLockedCells="1"/>
  <mergeCells count="68">
    <mergeCell ref="G104:H104"/>
    <mergeCell ref="G105:H105"/>
    <mergeCell ref="G106:H106"/>
    <mergeCell ref="G107:H107"/>
    <mergeCell ref="G108:H108"/>
    <mergeCell ref="G98:H98"/>
    <mergeCell ref="G99:H99"/>
    <mergeCell ref="G100:H100"/>
    <mergeCell ref="G101:H101"/>
    <mergeCell ref="G102:H102"/>
    <mergeCell ref="G103:H103"/>
    <mergeCell ref="A95:A96"/>
    <mergeCell ref="B95:B96"/>
    <mergeCell ref="F95:F96"/>
    <mergeCell ref="G95:H96"/>
    <mergeCell ref="I95:I96"/>
    <mergeCell ref="G97:H97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50:H50"/>
    <mergeCell ref="A66:A67"/>
    <mergeCell ref="B66:B67"/>
    <mergeCell ref="F66:F67"/>
    <mergeCell ref="G66:H67"/>
    <mergeCell ref="I66:I67"/>
    <mergeCell ref="G44:H44"/>
    <mergeCell ref="G45:H45"/>
    <mergeCell ref="G46:H46"/>
    <mergeCell ref="G47:H47"/>
    <mergeCell ref="G48:H48"/>
    <mergeCell ref="G49:H49"/>
    <mergeCell ref="I37:I38"/>
    <mergeCell ref="G39:H39"/>
    <mergeCell ref="G40:H40"/>
    <mergeCell ref="G41:H41"/>
    <mergeCell ref="G42:H42"/>
    <mergeCell ref="G43:H43"/>
    <mergeCell ref="G17:H17"/>
    <mergeCell ref="G18:H18"/>
    <mergeCell ref="G19:H19"/>
    <mergeCell ref="G20:H20"/>
    <mergeCell ref="G21:H21"/>
    <mergeCell ref="A37:A38"/>
    <mergeCell ref="B37:B38"/>
    <mergeCell ref="F37:F38"/>
    <mergeCell ref="G37:H38"/>
    <mergeCell ref="G11:H11"/>
    <mergeCell ref="G12:H12"/>
    <mergeCell ref="G13:H13"/>
    <mergeCell ref="G14:H14"/>
    <mergeCell ref="G15:H15"/>
    <mergeCell ref="G16:H16"/>
    <mergeCell ref="I8:I9"/>
    <mergeCell ref="A8:A9"/>
    <mergeCell ref="B8:B9"/>
    <mergeCell ref="F8:F9"/>
    <mergeCell ref="G8:H9"/>
    <mergeCell ref="G10:H10"/>
  </mergeCells>
  <dataValidations count="1">
    <dataValidation type="list" allowBlank="1" showInputMessage="1" showErrorMessage="1" sqref="I10:I21 I40:I50 I68:I79 I97:I108 I39">
      <formula1>$O$2:$O$3</formula1>
    </dataValidation>
  </dataValidations>
  <printOptions/>
  <pageMargins left="0.6" right="0.38" top="0.6" bottom="0.56" header="0.35" footer="0.4921259845"/>
  <pageSetup horizontalDpi="600" verticalDpi="600" orientation="portrait" paperSize="9" r:id="rId2"/>
  <rowBreaks count="1" manualBreakCount="1"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D&amp;A Management und Beratung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AP54008</dc:creator>
  <cp:keywords/>
  <dc:description/>
  <cp:lastModifiedBy>Gustav Giczi</cp:lastModifiedBy>
  <cp:lastPrinted>2018-08-16T10:16:00Z</cp:lastPrinted>
  <dcterms:created xsi:type="dcterms:W3CDTF">2007-06-26T10:04:12Z</dcterms:created>
  <dcterms:modified xsi:type="dcterms:W3CDTF">2020-11-27T09:25:13Z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