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2760" yWindow="32760" windowWidth="21825" windowHeight="13425" activeTab="1"/>
  </bookViews>
  <sheets>
    <sheet name="Wichtige Hinweise" sheetId="1" r:id="rId1"/>
    <sheet name="zusammenfassungB500" sheetId="2" r:id="rId2"/>
    <sheet name="Positionen" sheetId="3" r:id="rId3"/>
  </sheets>
  <definedNames>
    <definedName name="Datum">'zusammenfassungB500'!$F$9</definedName>
    <definedName name="Guete">'zusammenfassungB500'!$G$17</definedName>
    <definedName name="Liste">'zusammenfassungB500'!$E$6</definedName>
    <definedName name="Plan">'zusammenfassungB500'!$E$8</definedName>
    <definedName name="version">'zusammenfassungB500'!$A$49</definedName>
    <definedName name="_xlnm.Print_Area" localSheetId="2">'Positionen'!$A$1:$I$115</definedName>
    <definedName name="_xlnm.Print_Area" localSheetId="1">'zusammenfassungB500'!$A$1:$G$52</definedName>
  </definedNames>
  <calcPr fullCalcOnLoad="1"/>
</workbook>
</file>

<file path=xl/sharedStrings.xml><?xml version="1.0" encoding="utf-8"?>
<sst xmlns="http://schemas.openxmlformats.org/spreadsheetml/2006/main" count="186" uniqueCount="115">
  <si>
    <t>Bauingenieur</t>
  </si>
  <si>
    <t>Betonstahlliste Nr.</t>
  </si>
  <si>
    <t>Datum</t>
  </si>
  <si>
    <t>Zu Plan Nr.</t>
  </si>
  <si>
    <t>Gezeichnet</t>
  </si>
  <si>
    <t>Bauunternehmung</t>
  </si>
  <si>
    <t>Geprüft</t>
  </si>
  <si>
    <t>Revidiert</t>
  </si>
  <si>
    <t xml:space="preserve">Fix und Lagerlängen     </t>
  </si>
  <si>
    <t>Bearbeitet</t>
  </si>
  <si>
    <t xml:space="preserve">Zusammenfassung der Betonstahlliste                            </t>
  </si>
  <si>
    <t>Länge m</t>
  </si>
  <si>
    <t xml:space="preserve"> Kg/m</t>
  </si>
  <si>
    <t>Metergewicht</t>
  </si>
  <si>
    <t>Lieferadresse:</t>
  </si>
  <si>
    <t>Bauteil:</t>
  </si>
  <si>
    <t>Objekt</t>
  </si>
  <si>
    <t>Kran</t>
  </si>
  <si>
    <t>Termin</t>
  </si>
  <si>
    <t>Güte:</t>
  </si>
  <si>
    <t>Stück</t>
  </si>
  <si>
    <t>Typ</t>
  </si>
  <si>
    <r>
      <t xml:space="preserve">Länge Total  </t>
    </r>
    <r>
      <rPr>
        <sz val="8"/>
        <rFont val="Kl Bliss Regular"/>
        <family val="0"/>
      </rPr>
      <t>m</t>
    </r>
  </si>
  <si>
    <r>
      <t xml:space="preserve">Höhe </t>
    </r>
    <r>
      <rPr>
        <sz val="8"/>
        <rFont val="Kl Bliss Regular"/>
        <family val="0"/>
      </rPr>
      <t xml:space="preserve"> cm</t>
    </r>
  </si>
  <si>
    <r>
      <t xml:space="preserve">Mit Fuss  </t>
    </r>
    <r>
      <rPr>
        <sz val="8"/>
        <rFont val="Kl Bliss Regular"/>
        <family val="0"/>
      </rPr>
      <t>Stk.</t>
    </r>
  </si>
  <si>
    <r>
      <t xml:space="preserve">Ohne Fuss  </t>
    </r>
    <r>
      <rPr>
        <sz val="8"/>
        <rFont val="Kl Bliss Regular"/>
        <family val="0"/>
      </rPr>
      <t>Stk.</t>
    </r>
  </si>
  <si>
    <t>Total Fix- und Lagerlängen</t>
  </si>
  <si>
    <t>Total Bearbeitet</t>
  </si>
  <si>
    <t>Gesamtgewicht</t>
  </si>
  <si>
    <t>kg</t>
  </si>
  <si>
    <r>
      <t xml:space="preserve">Distanzkörbe </t>
    </r>
    <r>
      <rPr>
        <sz val="8"/>
        <rFont val="Kl Bliss Regular"/>
        <family val="0"/>
      </rPr>
      <t xml:space="preserve"> (Länge 2.5 Meter, Bund à 10 Stück)</t>
    </r>
  </si>
  <si>
    <t>Beispiel:</t>
  </si>
  <si>
    <r>
      <t xml:space="preserve">Ø </t>
    </r>
    <r>
      <rPr>
        <sz val="9"/>
        <rFont val="Kl Bliss Regular"/>
        <family val="0"/>
      </rPr>
      <t>mm</t>
    </r>
  </si>
  <si>
    <r>
      <t xml:space="preserve">Länge </t>
    </r>
    <r>
      <rPr>
        <sz val="9"/>
        <rFont val="Kl Bliss Regular"/>
        <family val="0"/>
      </rPr>
      <t>m</t>
    </r>
  </si>
  <si>
    <r>
      <t xml:space="preserve">Gewicht </t>
    </r>
    <r>
      <rPr>
        <sz val="9"/>
        <rFont val="Kl Bliss Regular"/>
        <family val="0"/>
      </rPr>
      <t>kg</t>
    </r>
  </si>
  <si>
    <t>Ø</t>
  </si>
  <si>
    <t>mm</t>
  </si>
  <si>
    <t>Abgew.</t>
  </si>
  <si>
    <t>Total</t>
  </si>
  <si>
    <t>Pos.</t>
  </si>
  <si>
    <t>Seite</t>
  </si>
  <si>
    <t xml:space="preserve">Anzahl Positionen </t>
  </si>
  <si>
    <t>Bearbeitet (B)</t>
  </si>
  <si>
    <t>Fix (f) / Bearbeitet (b)</t>
  </si>
  <si>
    <t>Fixlängen</t>
  </si>
  <si>
    <t>Positionen</t>
  </si>
  <si>
    <t xml:space="preserve">Bewehrungsstahl  SIA 262 </t>
  </si>
  <si>
    <t>Bewehrungsstahl  gemäss SIA 262</t>
  </si>
  <si>
    <t>EDV-Bestellformulare für Betonstahl</t>
  </si>
  <si>
    <t>Diese Anwendung soll Ihnen helfen schnell und unkompliziert Betonstahllisten zu erstellen.</t>
  </si>
  <si>
    <t>Bitte  lesen Sie vor der ersten Anwendung folgende Hinweise:</t>
  </si>
  <si>
    <t>Vielen Dank für Ihre Kenntnisnahme.</t>
  </si>
  <si>
    <t>Das Programm übernimmt hierbei die Massenberechnungen und die Zusammenfassung der Einzellisten.</t>
  </si>
  <si>
    <t>Trotz grösst möglicher Sorgfalt bei der Erstellung dieses Hilfsmittels, bitten wir Sie die Resultate zu kontrollieren.</t>
  </si>
  <si>
    <t>Wir lehnen jegliche Haftung für allfällige Schäden und Folgeschäden, die aus der Anwendung unseres Programms resultieren, ab.</t>
  </si>
  <si>
    <t>Wir empfehlen Ihnen gleich zu Beginn eine "Default"-Version abzuspeichern, um immer mit leeren Listen zu starten.</t>
  </si>
  <si>
    <t>Die Positionen sind vorerst auf 48 begrenzt. Sollten Sie mehr Positionen pro Zusammenzug benötigen, wenden Sie sich bitte an uns.</t>
  </si>
  <si>
    <t>Bitte kontrollieren Sie vor jedem neuen Projekt, dass alle Positionen leer sind (siehe Zusammenfassung).</t>
  </si>
  <si>
    <t>f</t>
  </si>
  <si>
    <t>b</t>
  </si>
  <si>
    <t>Form (cm)</t>
  </si>
  <si>
    <t>Häufig verwendete Formen</t>
  </si>
  <si>
    <t>Als Kopiervorlage. Bitte Mass abändern.</t>
  </si>
  <si>
    <t>Aufgrund der Vielfalt möglicher Biegeformen ist eine digitale grafische Darstellung nur auf häufige Biegeformen begrenzt.</t>
  </si>
  <si>
    <t>Andere Figuren und deren Vermassung müssen manuell eingetragen werden.</t>
  </si>
  <si>
    <t>Kontrolle</t>
  </si>
  <si>
    <t>Summen:</t>
  </si>
  <si>
    <t>Masse total</t>
  </si>
  <si>
    <t>Anzahl</t>
  </si>
  <si>
    <t>Güten:</t>
  </si>
  <si>
    <t>www.bewehrungstechnik.ch</t>
  </si>
  <si>
    <t>Technische Beratung für Bewehrungen und Bewehrungstechnik:</t>
  </si>
  <si>
    <t>Debrunner Acifer AG Bewehrungstechnik</t>
  </si>
  <si>
    <t>PREZINC500</t>
  </si>
  <si>
    <t>Top12</t>
  </si>
  <si>
    <r>
      <t xml:space="preserve">Mögliche </t>
    </r>
    <r>
      <rPr>
        <b/>
        <sz val="10"/>
        <rFont val="Calibri"/>
        <family val="2"/>
      </rPr>
      <t>Ø</t>
    </r>
  </si>
  <si>
    <t>6 bis 14 mm</t>
  </si>
  <si>
    <t>26 bis 40 mm</t>
  </si>
  <si>
    <t>Fix/Bearbeitet</t>
  </si>
  <si>
    <t>Graue Felder = Eingabefelder</t>
  </si>
  <si>
    <t xml:space="preserve">Technische Beratung für Bewehrungen und Bewehrungstechnik: </t>
  </si>
  <si>
    <t>Vorgehen:</t>
  </si>
  <si>
    <t>- Im Reiter "zusammenfassungB500" füllen Sie die Kopfzeilen vollständig aus</t>
  </si>
  <si>
    <t>- Wählen Sie der Stahltyp (Auswahlliste)</t>
  </si>
  <si>
    <t>- Im Reiter "Positionen" füllen Sie die Positionsnummer, der Durchmesser, die Menge, die abgewickelte Länge</t>
  </si>
  <si>
    <t xml:space="preserve">  die Positionen im Reiter "zusammenfassungB500" übernommen und berechnet werden</t>
  </si>
  <si>
    <t>- Kopieren Sie eine der Formen oder zeichnen Sie eine neue ein und vermassen Sie diese</t>
  </si>
  <si>
    <t>8 bis 40 mm</t>
  </si>
  <si>
    <t>8 bis 16 und 20 mm (25, 32 und 40 mm nur auf Sonderbestellung, fragen Sie uns an)</t>
  </si>
  <si>
    <t>Stahlgüte:</t>
  </si>
  <si>
    <t>Bestellungen an:</t>
  </si>
  <si>
    <t>sales@bewehrungen.ch</t>
  </si>
  <si>
    <t>6 bis 16 und 20 mm (25, 32 und 40 mm nur auf Sonderbestellung, fragen Sie uns an)</t>
  </si>
  <si>
    <t>ACIGRIP362</t>
  </si>
  <si>
    <t>ACIGRIP462</t>
  </si>
  <si>
    <t>Top700</t>
  </si>
  <si>
    <t>B500B</t>
  </si>
  <si>
    <t>B500C</t>
  </si>
  <si>
    <t>12 bis 40 mm</t>
  </si>
  <si>
    <t>8 bis 16 und 20 mm</t>
  </si>
  <si>
    <t>&lt;= Wählen</t>
  </si>
  <si>
    <t>AU 33/11</t>
  </si>
  <si>
    <r>
      <t>forwa</t>
    </r>
    <r>
      <rPr>
        <sz val="11"/>
        <rFont val="Kl Bliss Regular"/>
        <family val="0"/>
      </rPr>
      <t>®</t>
    </r>
    <r>
      <rPr>
        <sz val="8"/>
        <rFont val="Kl Bliss Regular"/>
        <family val="0"/>
      </rPr>
      <t xml:space="preserve">  (Länge 3 m)</t>
    </r>
  </si>
  <si>
    <t>Version 03/2023 hs/gg</t>
  </si>
  <si>
    <t>d8 bis d40</t>
  </si>
  <si>
    <t>d12 bis d40</t>
  </si>
  <si>
    <t>d26 bis d40</t>
  </si>
  <si>
    <t>d6 bis d14</t>
  </si>
  <si>
    <t>d8 bis d16 und d20 (grösser auf Anfrage)</t>
  </si>
  <si>
    <t>d6 bis d16 und d20 (grösser auf Anfrage)</t>
  </si>
  <si>
    <t>- Füllen Sie bei Bedarf die Sparten "Distanzkörben" und/oder "forwa"</t>
  </si>
  <si>
    <r>
      <t xml:space="preserve">- </t>
    </r>
    <r>
      <rPr>
        <b/>
        <sz val="11"/>
        <rFont val="Kl Bliss Regular"/>
        <family val="0"/>
      </rPr>
      <t>WICHTIG!</t>
    </r>
    <r>
      <rPr>
        <sz val="11"/>
        <rFont val="Kl Bliss Regular"/>
        <family val="0"/>
      </rPr>
      <t xml:space="preserve"> Füllen Sie die letzte Spalte mit den Buchstaben "</t>
    </r>
    <r>
      <rPr>
        <b/>
        <sz val="11"/>
        <rFont val="Kl Bliss Regular"/>
        <family val="0"/>
      </rPr>
      <t>f</t>
    </r>
    <r>
      <rPr>
        <sz val="11"/>
        <rFont val="Kl Bliss Regular"/>
        <family val="0"/>
      </rPr>
      <t>" (fix) oder "</t>
    </r>
    <r>
      <rPr>
        <b/>
        <sz val="11"/>
        <rFont val="Kl Bliss Regular"/>
        <family val="0"/>
      </rPr>
      <t>b</t>
    </r>
    <r>
      <rPr>
        <sz val="11"/>
        <rFont val="Kl Bliss Regular"/>
        <family val="0"/>
      </rPr>
      <t>" (bearbeitet) aus (Auswahlliste), somit</t>
    </r>
  </si>
  <si>
    <t>(Werkstoff-Nr eingeben, Verfügbarkeit muss geprüft werden)</t>
  </si>
  <si>
    <t>Andere NIRO</t>
  </si>
  <si>
    <t>d8 bis d16 und d20</t>
  </si>
</sst>
</file>

<file path=xl/styles.xml><?xml version="1.0" encoding="utf-8"?>
<styleSheet xmlns="http://schemas.openxmlformats.org/spreadsheetml/2006/main">
  <numFmts count="4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0.000"/>
    <numFmt numFmtId="189" formatCode="0&quot; *&quot;"/>
    <numFmt numFmtId="190" formatCode="0&quot;*&quot;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[$-807]dddd\,\ d\.\ mmmm\ yyyy"/>
    <numFmt numFmtId="199" formatCode="dd/mm/yy;@"/>
  </numFmts>
  <fonts count="66">
    <font>
      <sz val="12"/>
      <name val="KL Bliss Regular"/>
      <family val="0"/>
    </font>
    <font>
      <sz val="10"/>
      <name val="Kl Bliss Regular"/>
      <family val="0"/>
    </font>
    <font>
      <b/>
      <sz val="10"/>
      <name val="Kl Bliss Regular"/>
      <family val="0"/>
    </font>
    <font>
      <b/>
      <sz val="12"/>
      <name val="Kl Bliss Regular"/>
      <family val="0"/>
    </font>
    <font>
      <sz val="8"/>
      <name val="Kl Bliss Regular"/>
      <family val="0"/>
    </font>
    <font>
      <b/>
      <sz val="11"/>
      <name val="Kl Bliss Regular"/>
      <family val="0"/>
    </font>
    <font>
      <sz val="11"/>
      <name val="Kl Bliss Regular"/>
      <family val="0"/>
    </font>
    <font>
      <sz val="9"/>
      <name val="Kl Bliss Regular"/>
      <family val="0"/>
    </font>
    <font>
      <sz val="11.5"/>
      <name val="Kl Bliss Regular"/>
      <family val="0"/>
    </font>
    <font>
      <sz val="22"/>
      <name val="Kl Bliss Regular"/>
      <family val="0"/>
    </font>
    <font>
      <sz val="12"/>
      <color indexed="9"/>
      <name val="Kl Bliss Regular"/>
      <family val="0"/>
    </font>
    <font>
      <u val="single"/>
      <sz val="12"/>
      <color indexed="12"/>
      <name val="Kl Bliss Regular"/>
      <family val="0"/>
    </font>
    <font>
      <u val="single"/>
      <sz val="11"/>
      <color indexed="12"/>
      <name val="Kl Bliss Regular"/>
      <family val="0"/>
    </font>
    <font>
      <u val="single"/>
      <sz val="12"/>
      <color indexed="36"/>
      <name val="Kl Bliss Regular"/>
      <family val="0"/>
    </font>
    <font>
      <b/>
      <u val="single"/>
      <sz val="10"/>
      <name val="Kl Bliss Regular"/>
      <family val="0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Kl Bliss Regular"/>
      <family val="0"/>
    </font>
    <font>
      <sz val="12"/>
      <color indexed="10"/>
      <name val="Kl Bliss Regular"/>
      <family val="0"/>
    </font>
    <font>
      <b/>
      <sz val="16"/>
      <color indexed="10"/>
      <name val="Kl Bliss Regular"/>
      <family val="0"/>
    </font>
    <font>
      <u val="single"/>
      <sz val="11"/>
      <color indexed="30"/>
      <name val="Kl Bliss Regular"/>
      <family val="0"/>
    </font>
    <font>
      <b/>
      <sz val="10"/>
      <color indexed="60"/>
      <name val="Kl Bliss Regular"/>
      <family val="0"/>
    </font>
    <font>
      <sz val="10"/>
      <color indexed="9"/>
      <name val="Kl Bliss Regular"/>
      <family val="0"/>
    </font>
    <font>
      <sz val="8"/>
      <name val="Segoe UI"/>
      <family val="2"/>
    </font>
    <font>
      <sz val="10"/>
      <color indexed="56"/>
      <name val="Kl Bliss Regular"/>
      <family val="0"/>
    </font>
    <font>
      <sz val="12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Kl Bliss Regular"/>
      <family val="0"/>
    </font>
    <font>
      <b/>
      <sz val="12"/>
      <color theme="0"/>
      <name val="Kl Bliss Regular"/>
      <family val="0"/>
    </font>
    <font>
      <sz val="12"/>
      <color rgb="FFFF0000"/>
      <name val="Kl Bliss Regular"/>
      <family val="0"/>
    </font>
    <font>
      <b/>
      <sz val="16"/>
      <color rgb="FFFF0000"/>
      <name val="Kl Bliss Regular"/>
      <family val="0"/>
    </font>
    <font>
      <u val="single"/>
      <sz val="11"/>
      <color rgb="FF0070C0"/>
      <name val="Kl Bliss Regular"/>
      <family val="0"/>
    </font>
    <font>
      <b/>
      <sz val="10"/>
      <color rgb="FFC00000"/>
      <name val="Kl Bliss Regular"/>
      <family val="0"/>
    </font>
    <font>
      <sz val="10"/>
      <color theme="0"/>
      <name val="Kl Bliss Regul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uble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right"/>
      <protection/>
    </xf>
    <xf numFmtId="187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0" xfId="44" applyFill="1" applyAlignment="1" applyProtection="1">
      <alignment/>
      <protection/>
    </xf>
    <xf numFmtId="0" fontId="6" fillId="33" borderId="0" xfId="0" applyFont="1" applyFill="1" applyAlignment="1">
      <alignment/>
    </xf>
    <xf numFmtId="0" fontId="12" fillId="33" borderId="0" xfId="44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6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87" fontId="1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87" fontId="0" fillId="0" borderId="12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87" fontId="0" fillId="0" borderId="0" xfId="0" applyNumberFormat="1" applyBorder="1" applyAlignment="1">
      <alignment/>
    </xf>
    <xf numFmtId="187" fontId="1" fillId="33" borderId="14" xfId="0" applyNumberFormat="1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17" fontId="1" fillId="33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1" fillId="33" borderId="0" xfId="0" applyFont="1" applyFill="1" applyBorder="1" applyAlignment="1">
      <alignment/>
    </xf>
    <xf numFmtId="188" fontId="1" fillId="33" borderId="13" xfId="0" applyNumberFormat="1" applyFont="1" applyFill="1" applyBorder="1" applyAlignment="1" applyProtection="1">
      <alignment horizontal="center" vertical="center"/>
      <protection/>
    </xf>
    <xf numFmtId="188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33" borderId="12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0" fillId="34" borderId="17" xfId="0" applyFill="1" applyBorder="1" applyAlignment="1" applyProtection="1">
      <alignment horizontal="center"/>
      <protection locked="0"/>
    </xf>
    <xf numFmtId="0" fontId="61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5" borderId="18" xfId="0" applyFill="1" applyBorder="1" applyAlignment="1" applyProtection="1">
      <alignment horizontal="left" vertical="top"/>
      <protection locked="0"/>
    </xf>
    <xf numFmtId="0" fontId="0" fillId="35" borderId="0" xfId="0" applyFill="1" applyAlignment="1">
      <alignment/>
    </xf>
    <xf numFmtId="0" fontId="2" fillId="35" borderId="19" xfId="0" applyFont="1" applyFill="1" applyBorder="1" applyAlignment="1" applyProtection="1">
      <alignment horizontal="center" vertical="top"/>
      <protection locked="0"/>
    </xf>
    <xf numFmtId="2" fontId="1" fillId="35" borderId="20" xfId="0" applyNumberFormat="1" applyFont="1" applyFill="1" applyBorder="1" applyAlignment="1" applyProtection="1">
      <alignment horizontal="right"/>
      <protection locked="0"/>
    </xf>
    <xf numFmtId="1" fontId="1" fillId="35" borderId="20" xfId="0" applyNumberFormat="1" applyFont="1" applyFill="1" applyBorder="1" applyAlignment="1" applyProtection="1">
      <alignment horizontal="center"/>
      <protection locked="0"/>
    </xf>
    <xf numFmtId="1" fontId="1" fillId="35" borderId="21" xfId="0" applyNumberFormat="1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2" fontId="1" fillId="35" borderId="22" xfId="0" applyNumberFormat="1" applyFont="1" applyFill="1" applyBorder="1" applyAlignment="1" applyProtection="1">
      <alignment horizontal="right"/>
      <protection locked="0"/>
    </xf>
    <xf numFmtId="1" fontId="1" fillId="35" borderId="22" xfId="0" applyNumberFormat="1" applyFont="1" applyFill="1" applyBorder="1" applyAlignment="1" applyProtection="1">
      <alignment horizontal="center"/>
      <protection locked="0"/>
    </xf>
    <xf numFmtId="1" fontId="1" fillId="35" borderId="23" xfId="0" applyNumberFormat="1" applyFont="1" applyFill="1" applyBorder="1" applyAlignment="1" applyProtection="1">
      <alignment horizontal="center"/>
      <protection locked="0"/>
    </xf>
    <xf numFmtId="0" fontId="1" fillId="35" borderId="2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 vertical="top"/>
      <protection/>
    </xf>
    <xf numFmtId="0" fontId="1" fillId="0" borderId="25" xfId="0" applyFont="1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left" vertical="top"/>
      <protection/>
    </xf>
    <xf numFmtId="0" fontId="1" fillId="0" borderId="27" xfId="0" applyFont="1" applyBorder="1" applyAlignment="1" applyProtection="1">
      <alignment horizontal="left" vertical="top"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2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190" fontId="1" fillId="0" borderId="32" xfId="0" applyNumberFormat="1" applyFont="1" applyBorder="1" applyAlignment="1" applyProtection="1">
      <alignment horizontal="center"/>
      <protection/>
    </xf>
    <xf numFmtId="187" fontId="1" fillId="0" borderId="32" xfId="0" applyNumberFormat="1" applyFont="1" applyBorder="1" applyAlignment="1" applyProtection="1">
      <alignment/>
      <protection/>
    </xf>
    <xf numFmtId="188" fontId="1" fillId="0" borderId="33" xfId="0" applyNumberFormat="1" applyFont="1" applyBorder="1" applyAlignment="1" applyProtection="1">
      <alignment horizontal="center"/>
      <protection/>
    </xf>
    <xf numFmtId="187" fontId="1" fillId="0" borderId="34" xfId="0" applyNumberFormat="1" applyFont="1" applyBorder="1" applyAlignment="1" applyProtection="1">
      <alignment horizontal="right"/>
      <protection/>
    </xf>
    <xf numFmtId="0" fontId="1" fillId="0" borderId="35" xfId="0" applyFont="1" applyBorder="1" applyAlignment="1" applyProtection="1">
      <alignment horizontal="center"/>
      <protection/>
    </xf>
    <xf numFmtId="187" fontId="1" fillId="0" borderId="35" xfId="0" applyNumberFormat="1" applyFont="1" applyBorder="1" applyAlignment="1" applyProtection="1">
      <alignment/>
      <protection/>
    </xf>
    <xf numFmtId="188" fontId="1" fillId="0" borderId="36" xfId="0" applyNumberFormat="1" applyFont="1" applyBorder="1" applyAlignment="1" applyProtection="1">
      <alignment horizontal="center"/>
      <protection/>
    </xf>
    <xf numFmtId="187" fontId="1" fillId="0" borderId="13" xfId="0" applyNumberFormat="1" applyFont="1" applyBorder="1" applyAlignment="1" applyProtection="1">
      <alignment horizontal="right"/>
      <protection/>
    </xf>
    <xf numFmtId="0" fontId="1" fillId="0" borderId="37" xfId="0" applyFont="1" applyBorder="1" applyAlignment="1" applyProtection="1">
      <alignment horizontal="center"/>
      <protection/>
    </xf>
    <xf numFmtId="187" fontId="1" fillId="0" borderId="37" xfId="0" applyNumberFormat="1" applyFont="1" applyBorder="1" applyAlignment="1" applyProtection="1">
      <alignment/>
      <protection/>
    </xf>
    <xf numFmtId="188" fontId="1" fillId="0" borderId="38" xfId="0" applyNumberFormat="1" applyFont="1" applyBorder="1" applyAlignment="1" applyProtection="1">
      <alignment horizontal="center"/>
      <protection/>
    </xf>
    <xf numFmtId="187" fontId="1" fillId="0" borderId="14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187" fontId="1" fillId="0" borderId="25" xfId="0" applyNumberFormat="1" applyFont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1" fontId="1" fillId="0" borderId="12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1" fillId="35" borderId="13" xfId="0" applyNumberFormat="1" applyFont="1" applyFill="1" applyBorder="1" applyAlignment="1" applyProtection="1">
      <alignment horizontal="center" vertical="center"/>
      <protection locked="0"/>
    </xf>
    <xf numFmtId="2" fontId="1" fillId="35" borderId="13" xfId="0" applyNumberFormat="1" applyFont="1" applyFill="1" applyBorder="1" applyAlignment="1" applyProtection="1">
      <alignment horizontal="center" vertical="center"/>
      <protection locked="0"/>
    </xf>
    <xf numFmtId="2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 locked="0"/>
    </xf>
    <xf numFmtId="2" fontId="1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99" fontId="0" fillId="34" borderId="17" xfId="0" applyNumberForma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31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87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187" fontId="0" fillId="0" borderId="12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87" fontId="0" fillId="0" borderId="0" xfId="0" applyNumberFormat="1" applyAlignment="1" applyProtection="1">
      <alignment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3" fillId="0" borderId="0" xfId="44" applyFont="1" applyAlignment="1" applyProtection="1">
      <alignment/>
      <protection/>
    </xf>
    <xf numFmtId="0" fontId="63" fillId="0" borderId="0" xfId="44" applyFont="1" applyAlignment="1" applyProtection="1">
      <alignment horizontal="right" vertical="center"/>
      <protection/>
    </xf>
    <xf numFmtId="0" fontId="1" fillId="35" borderId="0" xfId="0" applyFont="1" applyFill="1" applyAlignment="1" applyProtection="1">
      <alignment/>
      <protection locked="0"/>
    </xf>
    <xf numFmtId="0" fontId="2" fillId="0" borderId="24" xfId="0" applyFont="1" applyBorder="1" applyAlignment="1" applyProtection="1">
      <alignment horizontal="left" vertical="top"/>
      <protection/>
    </xf>
    <xf numFmtId="0" fontId="64" fillId="0" borderId="0" xfId="0" applyFont="1" applyAlignment="1">
      <alignment vertical="top"/>
    </xf>
    <xf numFmtId="0" fontId="1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33" borderId="0" xfId="44" applyFill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35" borderId="41" xfId="0" applyFont="1" applyFill="1" applyBorder="1" applyAlignment="1" applyProtection="1">
      <alignment horizontal="left"/>
      <protection locked="0"/>
    </xf>
    <xf numFmtId="0" fontId="1" fillId="35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/>
    </xf>
    <xf numFmtId="0" fontId="1" fillId="0" borderId="44" xfId="0" applyFont="1" applyFill="1" applyBorder="1" applyAlignment="1" applyProtection="1">
      <alignment horizontal="left"/>
      <protection/>
    </xf>
    <xf numFmtId="0" fontId="1" fillId="35" borderId="45" xfId="0" applyFont="1" applyFill="1" applyBorder="1" applyAlignment="1" applyProtection="1">
      <alignment horizontal="left"/>
      <protection locked="0"/>
    </xf>
    <xf numFmtId="0" fontId="1" fillId="35" borderId="46" xfId="0" applyFont="1" applyFill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 vertical="top"/>
      <protection/>
    </xf>
    <xf numFmtId="0" fontId="1" fillId="0" borderId="25" xfId="0" applyFont="1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 locked="0"/>
    </xf>
    <xf numFmtId="0" fontId="1" fillId="35" borderId="0" xfId="0" applyFont="1" applyFill="1" applyBorder="1" applyAlignment="1" applyProtection="1">
      <alignment horizontal="left" vertical="top"/>
      <protection locked="0"/>
    </xf>
    <xf numFmtId="0" fontId="1" fillId="35" borderId="47" xfId="0" applyFont="1" applyFill="1" applyBorder="1" applyAlignment="1" applyProtection="1">
      <alignment horizontal="left" vertical="top"/>
      <protection locked="0"/>
    </xf>
    <xf numFmtId="0" fontId="1" fillId="35" borderId="29" xfId="0" applyFont="1" applyFill="1" applyBorder="1" applyAlignment="1" applyProtection="1">
      <alignment horizontal="left" vertical="top"/>
      <protection locked="0"/>
    </xf>
    <xf numFmtId="0" fontId="1" fillId="35" borderId="12" xfId="0" applyFont="1" applyFill="1" applyBorder="1" applyAlignment="1" applyProtection="1">
      <alignment horizontal="left" vertical="top"/>
      <protection locked="0"/>
    </xf>
    <xf numFmtId="0" fontId="1" fillId="35" borderId="31" xfId="0" applyFont="1" applyFill="1" applyBorder="1" applyAlignment="1" applyProtection="1">
      <alignment horizontal="left" vertical="top"/>
      <protection locked="0"/>
    </xf>
    <xf numFmtId="0" fontId="1" fillId="35" borderId="48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1" fillId="35" borderId="49" xfId="0" applyFont="1" applyFill="1" applyBorder="1" applyAlignment="1" applyProtection="1">
      <alignment horizontal="left" vertical="top"/>
      <protection locked="0"/>
    </xf>
    <xf numFmtId="0" fontId="1" fillId="35" borderId="43" xfId="0" applyFont="1" applyFill="1" applyBorder="1" applyAlignment="1" applyProtection="1">
      <alignment horizontal="left" vertical="top"/>
      <protection locked="0"/>
    </xf>
    <xf numFmtId="0" fontId="1" fillId="35" borderId="44" xfId="0" applyFont="1" applyFill="1" applyBorder="1" applyAlignment="1" applyProtection="1">
      <alignment horizontal="left" vertical="top"/>
      <protection locked="0"/>
    </xf>
    <xf numFmtId="0" fontId="0" fillId="35" borderId="50" xfId="0" applyFill="1" applyBorder="1" applyAlignment="1" applyProtection="1">
      <alignment horizontal="left"/>
      <protection locked="0"/>
    </xf>
    <xf numFmtId="0" fontId="0" fillId="35" borderId="51" xfId="0" applyFill="1" applyBorder="1" applyAlignment="1" applyProtection="1">
      <alignment horizontal="left"/>
      <protection locked="0"/>
    </xf>
    <xf numFmtId="0" fontId="0" fillId="35" borderId="52" xfId="0" applyFill="1" applyBorder="1" applyAlignment="1" applyProtection="1">
      <alignment horizontal="left"/>
      <protection locked="0"/>
    </xf>
    <xf numFmtId="0" fontId="2" fillId="35" borderId="29" xfId="0" applyFont="1" applyFill="1" applyBorder="1" applyAlignment="1" applyProtection="1">
      <alignment horizontal="left" vertical="top"/>
      <protection locked="0"/>
    </xf>
    <xf numFmtId="0" fontId="2" fillId="35" borderId="12" xfId="0" applyFont="1" applyFill="1" applyBorder="1" applyAlignment="1" applyProtection="1">
      <alignment horizontal="left" vertical="top"/>
      <protection locked="0"/>
    </xf>
    <xf numFmtId="0" fontId="2" fillId="35" borderId="31" xfId="0" applyFont="1" applyFill="1" applyBorder="1" applyAlignment="1" applyProtection="1">
      <alignment horizontal="left" vertical="top"/>
      <protection locked="0"/>
    </xf>
    <xf numFmtId="0" fontId="3" fillId="35" borderId="29" xfId="0" applyFont="1" applyFill="1" applyBorder="1" applyAlignment="1" applyProtection="1">
      <alignment horizontal="left" vertical="top"/>
      <protection locked="0"/>
    </xf>
    <xf numFmtId="0" fontId="0" fillId="35" borderId="12" xfId="0" applyFill="1" applyBorder="1" applyAlignment="1" applyProtection="1">
      <alignment horizontal="left" vertical="top"/>
      <protection locked="0"/>
    </xf>
    <xf numFmtId="0" fontId="0" fillId="35" borderId="29" xfId="0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horizontal="left" vertical="top"/>
      <protection locked="0"/>
    </xf>
    <xf numFmtId="14" fontId="1" fillId="35" borderId="53" xfId="0" applyNumberFormat="1" applyFont="1" applyFill="1" applyBorder="1" applyAlignment="1" applyProtection="1">
      <alignment horizontal="left" vertical="top"/>
      <protection locked="0"/>
    </xf>
    <xf numFmtId="0" fontId="1" fillId="35" borderId="17" xfId="0" applyFont="1" applyFill="1" applyBorder="1" applyAlignment="1" applyProtection="1">
      <alignment horizontal="left" vertical="top"/>
      <protection locked="0"/>
    </xf>
    <xf numFmtId="0" fontId="1" fillId="35" borderId="53" xfId="0" applyFont="1" applyFill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center" vertical="center" textRotation="90" wrapText="1"/>
      <protection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29" xfId="0" applyFont="1" applyBorder="1" applyAlignment="1" applyProtection="1">
      <alignment horizontal="center" vertical="top" wrapText="1"/>
      <protection/>
    </xf>
    <xf numFmtId="0" fontId="1" fillId="0" borderId="31" xfId="0" applyFont="1" applyBorder="1" applyAlignment="1" applyProtection="1">
      <alignment horizontal="center" vertical="top" wrapText="1"/>
      <protection/>
    </xf>
    <xf numFmtId="2" fontId="1" fillId="35" borderId="24" xfId="0" applyNumberFormat="1" applyFont="1" applyFill="1" applyBorder="1" applyAlignment="1" applyProtection="1">
      <alignment horizontal="center" vertical="center"/>
      <protection locked="0"/>
    </xf>
    <xf numFmtId="2" fontId="1" fillId="35" borderId="19" xfId="0" applyNumberFormat="1" applyFont="1" applyFill="1" applyBorder="1" applyAlignment="1" applyProtection="1">
      <alignment horizontal="center" vertical="center"/>
      <protection locked="0"/>
    </xf>
    <xf numFmtId="2" fontId="1" fillId="35" borderId="35" xfId="0" applyNumberFormat="1" applyFont="1" applyFill="1" applyBorder="1" applyAlignment="1" applyProtection="1">
      <alignment horizontal="center" vertical="center"/>
      <protection locked="0"/>
    </xf>
    <xf numFmtId="2" fontId="1" fillId="35" borderId="54" xfId="0" applyNumberFormat="1" applyFont="1" applyFill="1" applyBorder="1" applyAlignment="1" applyProtection="1">
      <alignment horizontal="center"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5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rgb="FFFFFFCC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847725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2848" t="9942" r="2714" b="10525"/>
        <a:stretch>
          <a:fillRect/>
        </a:stretch>
      </xdr:blipFill>
      <xdr:spPr>
        <a:xfrm>
          <a:off x="9525" y="9525"/>
          <a:ext cx="2933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32</xdr:row>
      <xdr:rowOff>95250</xdr:rowOff>
    </xdr:from>
    <xdr:to>
      <xdr:col>10</xdr:col>
      <xdr:colOff>0</xdr:colOff>
      <xdr:row>34</xdr:row>
      <xdr:rowOff>104775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6372225"/>
          <a:ext cx="2257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4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rcRect l="2848" t="9942" r="2714" b="10525"/>
        <a:stretch>
          <a:fillRect/>
        </a:stretch>
      </xdr:blipFill>
      <xdr:spPr>
        <a:xfrm>
          <a:off x="0" y="0"/>
          <a:ext cx="2914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49</xdr:row>
      <xdr:rowOff>114300</xdr:rowOff>
    </xdr:from>
    <xdr:to>
      <xdr:col>6</xdr:col>
      <xdr:colOff>981075</xdr:colOff>
      <xdr:row>51</xdr:row>
      <xdr:rowOff>142875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258300"/>
          <a:ext cx="2247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179</xdr:row>
      <xdr:rowOff>161925</xdr:rowOff>
    </xdr:from>
    <xdr:to>
      <xdr:col>10</xdr:col>
      <xdr:colOff>2990850</xdr:colOff>
      <xdr:row>193</xdr:row>
      <xdr:rowOff>47625</xdr:rowOff>
    </xdr:to>
    <xdr:grpSp>
      <xdr:nvGrpSpPr>
        <xdr:cNvPr id="1" name="Group 105"/>
        <xdr:cNvGrpSpPr>
          <a:grpSpLocks/>
        </xdr:cNvGrpSpPr>
      </xdr:nvGrpSpPr>
      <xdr:grpSpPr>
        <a:xfrm>
          <a:off x="9296400" y="55254525"/>
          <a:ext cx="2057400" cy="2552700"/>
          <a:chOff x="7173" y="4493"/>
          <a:chExt cx="1881" cy="285"/>
        </a:xfrm>
        <a:solidFill>
          <a:srgbClr val="FFFFFF"/>
        </a:solidFill>
      </xdr:grpSpPr>
      <xdr:sp>
        <xdr:nvSpPr>
          <xdr:cNvPr id="2" name="Line 106"/>
          <xdr:cNvSpPr>
            <a:spLocks/>
          </xdr:cNvSpPr>
        </xdr:nvSpPr>
        <xdr:spPr>
          <a:xfrm>
            <a:off x="7173" y="4493"/>
            <a:ext cx="1881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  <xdr:sp>
        <xdr:nvSpPr>
          <xdr:cNvPr id="3" name="Line 107"/>
          <xdr:cNvSpPr>
            <a:spLocks/>
          </xdr:cNvSpPr>
        </xdr:nvSpPr>
        <xdr:spPr>
          <a:xfrm>
            <a:off x="9054" y="4493"/>
            <a:ext cx="0" cy="285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9</xdr:row>
      <xdr:rowOff>47625</xdr:rowOff>
    </xdr:from>
    <xdr:to>
      <xdr:col>10</xdr:col>
      <xdr:colOff>2533650</xdr:colOff>
      <xdr:row>9</xdr:row>
      <xdr:rowOff>323850</xdr:rowOff>
    </xdr:to>
    <xdr:grpSp>
      <xdr:nvGrpSpPr>
        <xdr:cNvPr id="4" name="Gruppieren 61"/>
        <xdr:cNvGrpSpPr>
          <a:grpSpLocks/>
        </xdr:cNvGrpSpPr>
      </xdr:nvGrpSpPr>
      <xdr:grpSpPr>
        <a:xfrm>
          <a:off x="8839200" y="2219325"/>
          <a:ext cx="2057400" cy="276225"/>
          <a:chOff x="7943850" y="2482850"/>
          <a:chExt cx="1647825" cy="276225"/>
        </a:xfrm>
        <a:solidFill>
          <a:srgbClr val="FFFFFF"/>
        </a:solidFill>
      </xdr:grpSpPr>
      <xdr:sp>
        <xdr:nvSpPr>
          <xdr:cNvPr id="5" name="Text Box 185"/>
          <xdr:cNvSpPr txBox="1">
            <a:spLocks noChangeArrowheads="1"/>
          </xdr:cNvSpPr>
        </xdr:nvSpPr>
        <xdr:spPr>
          <a:xfrm>
            <a:off x="8543658" y="2482850"/>
            <a:ext cx="481577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13</xdr:row>
      <xdr:rowOff>38100</xdr:rowOff>
    </xdr:from>
    <xdr:to>
      <xdr:col>10</xdr:col>
      <xdr:colOff>2838450</xdr:colOff>
      <xdr:row>14</xdr:row>
      <xdr:rowOff>152400</xdr:rowOff>
    </xdr:to>
    <xdr:grpSp>
      <xdr:nvGrpSpPr>
        <xdr:cNvPr id="7" name="Gruppieren 179"/>
        <xdr:cNvGrpSpPr>
          <a:grpSpLocks/>
        </xdr:cNvGrpSpPr>
      </xdr:nvGrpSpPr>
      <xdr:grpSpPr>
        <a:xfrm>
          <a:off x="8829675" y="4495800"/>
          <a:ext cx="237172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8" name="Text Box 66"/>
          <xdr:cNvSpPr txBox="1">
            <a:spLocks noChangeArrowheads="1"/>
          </xdr:cNvSpPr>
        </xdr:nvSpPr>
        <xdr:spPr>
          <a:xfrm>
            <a:off x="11544918" y="3405528"/>
            <a:ext cx="370856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9" name="Text Box 67"/>
          <xdr:cNvSpPr txBox="1">
            <a:spLocks noChangeArrowheads="1"/>
          </xdr:cNvSpPr>
        </xdr:nvSpPr>
        <xdr:spPr>
          <a:xfrm>
            <a:off x="10609755" y="3197679"/>
            <a:ext cx="454842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Text Box 66"/>
          <xdr:cNvSpPr txBox="1">
            <a:spLocks noChangeArrowheads="1"/>
          </xdr:cNvSpPr>
        </xdr:nvSpPr>
        <xdr:spPr>
          <a:xfrm>
            <a:off x="11107062" y="3632426"/>
            <a:ext cx="370856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11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9</xdr:row>
      <xdr:rowOff>485775</xdr:rowOff>
    </xdr:from>
    <xdr:to>
      <xdr:col>10</xdr:col>
      <xdr:colOff>3076575</xdr:colOff>
      <xdr:row>10</xdr:row>
      <xdr:rowOff>476250</xdr:rowOff>
    </xdr:to>
    <xdr:grpSp>
      <xdr:nvGrpSpPr>
        <xdr:cNvPr id="12" name="Gruppieren 267"/>
        <xdr:cNvGrpSpPr>
          <a:grpSpLocks/>
        </xdr:cNvGrpSpPr>
      </xdr:nvGrpSpPr>
      <xdr:grpSpPr>
        <a:xfrm>
          <a:off x="8896350" y="2657475"/>
          <a:ext cx="2543175" cy="561975"/>
          <a:chOff x="7211786" y="2529568"/>
          <a:chExt cx="2055133" cy="560047"/>
        </a:xfrm>
        <a:solidFill>
          <a:srgbClr val="FFFFFF"/>
        </a:solidFill>
      </xdr:grpSpPr>
      <xdr:sp>
        <xdr:nvSpPr>
          <xdr:cNvPr id="13" name="Text Box 67"/>
          <xdr:cNvSpPr txBox="1">
            <a:spLocks noChangeArrowheads="1"/>
          </xdr:cNvSpPr>
        </xdr:nvSpPr>
        <xdr:spPr>
          <a:xfrm>
            <a:off x="7894090" y="2529568"/>
            <a:ext cx="452129" cy="3227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14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15" name="Text Box 66"/>
            <xdr:cNvSpPr txBox="1">
              <a:spLocks noChangeArrowheads="1"/>
            </xdr:cNvSpPr>
          </xdr:nvSpPr>
          <xdr:spPr>
            <a:xfrm>
              <a:off x="12138578" y="2826641"/>
              <a:ext cx="366841" cy="2088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16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17" name="Gerade Verbindung 261"/>
            <xdr:cNvSpPr>
              <a:spLocks/>
            </xdr:cNvSpPr>
          </xdr:nvSpPr>
          <xdr:spPr>
            <a:xfrm rot="5400000">
              <a:off x="11923816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11</xdr:row>
      <xdr:rowOff>219075</xdr:rowOff>
    </xdr:from>
    <xdr:to>
      <xdr:col>10</xdr:col>
      <xdr:colOff>3038475</xdr:colOff>
      <xdr:row>12</xdr:row>
      <xdr:rowOff>190500</xdr:rowOff>
    </xdr:to>
    <xdr:grpSp>
      <xdr:nvGrpSpPr>
        <xdr:cNvPr id="18" name="Gruppieren 288"/>
        <xdr:cNvGrpSpPr>
          <a:grpSpLocks/>
        </xdr:cNvGrpSpPr>
      </xdr:nvGrpSpPr>
      <xdr:grpSpPr>
        <a:xfrm>
          <a:off x="8829675" y="3533775"/>
          <a:ext cx="2571750" cy="542925"/>
          <a:chOff x="9500507" y="3035754"/>
          <a:chExt cx="2055133" cy="560842"/>
        </a:xfrm>
        <a:solidFill>
          <a:srgbClr val="FFFFFF"/>
        </a:solidFill>
      </xdr:grpSpPr>
      <xdr:sp>
        <xdr:nvSpPr>
          <xdr:cNvPr id="19" name="Text Box 67"/>
          <xdr:cNvSpPr txBox="1">
            <a:spLocks noChangeArrowheads="1"/>
          </xdr:cNvSpPr>
        </xdr:nvSpPr>
        <xdr:spPr>
          <a:xfrm>
            <a:off x="10177160" y="3035754"/>
            <a:ext cx="448019" cy="3247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20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21" name="Text Box 66"/>
            <xdr:cNvSpPr txBox="1">
              <a:spLocks noChangeArrowheads="1"/>
            </xdr:cNvSpPr>
          </xdr:nvSpPr>
          <xdr:spPr>
            <a:xfrm>
              <a:off x="12141660" y="2816361"/>
              <a:ext cx="363759" cy="2165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22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23" name="Gerade Verbindung 286"/>
            <xdr:cNvSpPr>
              <a:spLocks/>
            </xdr:cNvSpPr>
          </xdr:nvSpPr>
          <xdr:spPr>
            <a:xfrm rot="5400000">
              <a:off x="11923816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24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400050</xdr:colOff>
      <xdr:row>38</xdr:row>
      <xdr:rowOff>38100</xdr:rowOff>
    </xdr:from>
    <xdr:to>
      <xdr:col>10</xdr:col>
      <xdr:colOff>2466975</xdr:colOff>
      <xdr:row>38</xdr:row>
      <xdr:rowOff>371475</xdr:rowOff>
    </xdr:to>
    <xdr:grpSp>
      <xdr:nvGrpSpPr>
        <xdr:cNvPr id="25" name="Gruppieren 61"/>
        <xdr:cNvGrpSpPr>
          <a:grpSpLocks/>
        </xdr:cNvGrpSpPr>
      </xdr:nvGrpSpPr>
      <xdr:grpSpPr>
        <a:xfrm>
          <a:off x="8763000" y="12954000"/>
          <a:ext cx="2057400" cy="333375"/>
          <a:chOff x="7943850" y="2482850"/>
          <a:chExt cx="1647825" cy="276225"/>
        </a:xfrm>
        <a:solidFill>
          <a:srgbClr val="FFFFFF"/>
        </a:solidFill>
      </xdr:grpSpPr>
      <xdr:sp>
        <xdr:nvSpPr>
          <xdr:cNvPr id="26" name="Text Box 185"/>
          <xdr:cNvSpPr txBox="1">
            <a:spLocks noChangeArrowheads="1"/>
          </xdr:cNvSpPr>
        </xdr:nvSpPr>
        <xdr:spPr>
          <a:xfrm>
            <a:off x="8543658" y="2482850"/>
            <a:ext cx="481577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7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42</xdr:row>
      <xdr:rowOff>38100</xdr:rowOff>
    </xdr:from>
    <xdr:to>
      <xdr:col>10</xdr:col>
      <xdr:colOff>2838450</xdr:colOff>
      <xdr:row>43</xdr:row>
      <xdr:rowOff>152400</xdr:rowOff>
    </xdr:to>
    <xdr:grpSp>
      <xdr:nvGrpSpPr>
        <xdr:cNvPr id="28" name="Gruppieren 179"/>
        <xdr:cNvGrpSpPr>
          <a:grpSpLocks/>
        </xdr:cNvGrpSpPr>
      </xdr:nvGrpSpPr>
      <xdr:grpSpPr>
        <a:xfrm>
          <a:off x="8829675" y="15240000"/>
          <a:ext cx="237172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29" name="Text Box 66"/>
          <xdr:cNvSpPr txBox="1">
            <a:spLocks noChangeArrowheads="1"/>
          </xdr:cNvSpPr>
        </xdr:nvSpPr>
        <xdr:spPr>
          <a:xfrm>
            <a:off x="11544918" y="3405528"/>
            <a:ext cx="370856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30" name="Text Box 67"/>
          <xdr:cNvSpPr txBox="1">
            <a:spLocks noChangeArrowheads="1"/>
          </xdr:cNvSpPr>
        </xdr:nvSpPr>
        <xdr:spPr>
          <a:xfrm>
            <a:off x="10609755" y="3197679"/>
            <a:ext cx="454842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1" name="Text Box 66"/>
          <xdr:cNvSpPr txBox="1">
            <a:spLocks noChangeArrowheads="1"/>
          </xdr:cNvSpPr>
        </xdr:nvSpPr>
        <xdr:spPr>
          <a:xfrm>
            <a:off x="11107062" y="3632426"/>
            <a:ext cx="370856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32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314325</xdr:colOff>
      <xdr:row>38</xdr:row>
      <xdr:rowOff>514350</xdr:rowOff>
    </xdr:from>
    <xdr:to>
      <xdr:col>10</xdr:col>
      <xdr:colOff>2876550</xdr:colOff>
      <xdr:row>39</xdr:row>
      <xdr:rowOff>514350</xdr:rowOff>
    </xdr:to>
    <xdr:grpSp>
      <xdr:nvGrpSpPr>
        <xdr:cNvPr id="33" name="Gruppieren 267"/>
        <xdr:cNvGrpSpPr>
          <a:grpSpLocks/>
        </xdr:cNvGrpSpPr>
      </xdr:nvGrpSpPr>
      <xdr:grpSpPr>
        <a:xfrm>
          <a:off x="8677275" y="13430250"/>
          <a:ext cx="2562225" cy="571500"/>
          <a:chOff x="7211786" y="2529568"/>
          <a:chExt cx="2055133" cy="560047"/>
        </a:xfrm>
        <a:solidFill>
          <a:srgbClr val="FFFFFF"/>
        </a:solidFill>
      </xdr:grpSpPr>
      <xdr:sp>
        <xdr:nvSpPr>
          <xdr:cNvPr id="34" name="Text Box 67"/>
          <xdr:cNvSpPr txBox="1">
            <a:spLocks noChangeArrowheads="1"/>
          </xdr:cNvSpPr>
        </xdr:nvSpPr>
        <xdr:spPr>
          <a:xfrm>
            <a:off x="7891007" y="2529568"/>
            <a:ext cx="458808" cy="326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35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36" name="Text Box 66"/>
            <xdr:cNvSpPr txBox="1">
              <a:spLocks noChangeArrowheads="1"/>
            </xdr:cNvSpPr>
          </xdr:nvSpPr>
          <xdr:spPr>
            <a:xfrm>
              <a:off x="12140119" y="2822386"/>
              <a:ext cx="365300" cy="2146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37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38" name="Gerade Verbindung 261"/>
            <xdr:cNvSpPr>
              <a:spLocks/>
            </xdr:cNvSpPr>
          </xdr:nvSpPr>
          <xdr:spPr>
            <a:xfrm rot="5400000">
              <a:off x="11933578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40</xdr:row>
      <xdr:rowOff>200025</xdr:rowOff>
    </xdr:from>
    <xdr:to>
      <xdr:col>10</xdr:col>
      <xdr:colOff>3038475</xdr:colOff>
      <xdr:row>41</xdr:row>
      <xdr:rowOff>190500</xdr:rowOff>
    </xdr:to>
    <xdr:grpSp>
      <xdr:nvGrpSpPr>
        <xdr:cNvPr id="39" name="Gruppieren 288"/>
        <xdr:cNvGrpSpPr>
          <a:grpSpLocks/>
        </xdr:cNvGrpSpPr>
      </xdr:nvGrpSpPr>
      <xdr:grpSpPr>
        <a:xfrm>
          <a:off x="8829675" y="14258925"/>
          <a:ext cx="2571750" cy="561975"/>
          <a:chOff x="9500507" y="3035754"/>
          <a:chExt cx="2055133" cy="560842"/>
        </a:xfrm>
        <a:solidFill>
          <a:srgbClr val="FFFFFF"/>
        </a:solidFill>
      </xdr:grpSpPr>
      <xdr:sp>
        <xdr:nvSpPr>
          <xdr:cNvPr id="40" name="Text Box 67"/>
          <xdr:cNvSpPr txBox="1">
            <a:spLocks noChangeArrowheads="1"/>
          </xdr:cNvSpPr>
        </xdr:nvSpPr>
        <xdr:spPr>
          <a:xfrm>
            <a:off x="10177160" y="3035754"/>
            <a:ext cx="448019" cy="323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41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42" name="Text Box 66"/>
            <xdr:cNvSpPr txBox="1">
              <a:spLocks noChangeArrowheads="1"/>
            </xdr:cNvSpPr>
          </xdr:nvSpPr>
          <xdr:spPr>
            <a:xfrm>
              <a:off x="12141660" y="2807993"/>
              <a:ext cx="363759" cy="2281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43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44" name="Gerade Verbindung 286"/>
            <xdr:cNvSpPr>
              <a:spLocks/>
            </xdr:cNvSpPr>
          </xdr:nvSpPr>
          <xdr:spPr>
            <a:xfrm rot="5400000">
              <a:off x="11933578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45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476250</xdr:colOff>
      <xdr:row>66</xdr:row>
      <xdr:rowOff>47625</xdr:rowOff>
    </xdr:from>
    <xdr:to>
      <xdr:col>10</xdr:col>
      <xdr:colOff>2533650</xdr:colOff>
      <xdr:row>66</xdr:row>
      <xdr:rowOff>390525</xdr:rowOff>
    </xdr:to>
    <xdr:grpSp>
      <xdr:nvGrpSpPr>
        <xdr:cNvPr id="46" name="Gruppieren 61"/>
        <xdr:cNvGrpSpPr>
          <a:grpSpLocks/>
        </xdr:cNvGrpSpPr>
      </xdr:nvGrpSpPr>
      <xdr:grpSpPr>
        <a:xfrm>
          <a:off x="8839200" y="23545800"/>
          <a:ext cx="2057400" cy="342900"/>
          <a:chOff x="7943850" y="2482850"/>
          <a:chExt cx="1647825" cy="276225"/>
        </a:xfrm>
        <a:solidFill>
          <a:srgbClr val="FFFFFF"/>
        </a:solidFill>
      </xdr:grpSpPr>
      <xdr:sp>
        <xdr:nvSpPr>
          <xdr:cNvPr id="47" name="Text Box 185"/>
          <xdr:cNvSpPr txBox="1">
            <a:spLocks noChangeArrowheads="1"/>
          </xdr:cNvSpPr>
        </xdr:nvSpPr>
        <xdr:spPr>
          <a:xfrm>
            <a:off x="8543658" y="2482850"/>
            <a:ext cx="481577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8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70</xdr:row>
      <xdr:rowOff>38100</xdr:rowOff>
    </xdr:from>
    <xdr:to>
      <xdr:col>10</xdr:col>
      <xdr:colOff>2838450</xdr:colOff>
      <xdr:row>71</xdr:row>
      <xdr:rowOff>152400</xdr:rowOff>
    </xdr:to>
    <xdr:grpSp>
      <xdr:nvGrpSpPr>
        <xdr:cNvPr id="49" name="Gruppieren 179"/>
        <xdr:cNvGrpSpPr>
          <a:grpSpLocks/>
        </xdr:cNvGrpSpPr>
      </xdr:nvGrpSpPr>
      <xdr:grpSpPr>
        <a:xfrm>
          <a:off x="8829675" y="25822275"/>
          <a:ext cx="237172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50" name="Text Box 66"/>
          <xdr:cNvSpPr txBox="1">
            <a:spLocks noChangeArrowheads="1"/>
          </xdr:cNvSpPr>
        </xdr:nvSpPr>
        <xdr:spPr>
          <a:xfrm>
            <a:off x="11544918" y="3405528"/>
            <a:ext cx="370856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51" name="Text Box 67"/>
          <xdr:cNvSpPr txBox="1">
            <a:spLocks noChangeArrowheads="1"/>
          </xdr:cNvSpPr>
        </xdr:nvSpPr>
        <xdr:spPr>
          <a:xfrm>
            <a:off x="10609755" y="3197679"/>
            <a:ext cx="454842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2" name="Text Box 66"/>
          <xdr:cNvSpPr txBox="1">
            <a:spLocks noChangeArrowheads="1"/>
          </xdr:cNvSpPr>
        </xdr:nvSpPr>
        <xdr:spPr>
          <a:xfrm>
            <a:off x="11107062" y="3632426"/>
            <a:ext cx="370856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53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66</xdr:row>
      <xdr:rowOff>542925</xdr:rowOff>
    </xdr:from>
    <xdr:to>
      <xdr:col>10</xdr:col>
      <xdr:colOff>3038475</xdr:colOff>
      <xdr:row>67</xdr:row>
      <xdr:rowOff>542925</xdr:rowOff>
    </xdr:to>
    <xdr:grpSp>
      <xdr:nvGrpSpPr>
        <xdr:cNvPr id="54" name="Gruppieren 267"/>
        <xdr:cNvGrpSpPr>
          <a:grpSpLocks/>
        </xdr:cNvGrpSpPr>
      </xdr:nvGrpSpPr>
      <xdr:grpSpPr>
        <a:xfrm>
          <a:off x="8820150" y="24041100"/>
          <a:ext cx="2581275" cy="571500"/>
          <a:chOff x="7211786" y="2529568"/>
          <a:chExt cx="2055133" cy="560047"/>
        </a:xfrm>
        <a:solidFill>
          <a:srgbClr val="FFFFFF"/>
        </a:solidFill>
      </xdr:grpSpPr>
      <xdr:sp>
        <xdr:nvSpPr>
          <xdr:cNvPr id="55" name="Text Box 67"/>
          <xdr:cNvSpPr txBox="1">
            <a:spLocks noChangeArrowheads="1"/>
          </xdr:cNvSpPr>
        </xdr:nvSpPr>
        <xdr:spPr>
          <a:xfrm>
            <a:off x="7902311" y="2529568"/>
            <a:ext cx="454698" cy="326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56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57" name="Text Box 66"/>
            <xdr:cNvSpPr txBox="1">
              <a:spLocks noChangeArrowheads="1"/>
            </xdr:cNvSpPr>
          </xdr:nvSpPr>
          <xdr:spPr>
            <a:xfrm>
              <a:off x="12143202" y="2822386"/>
              <a:ext cx="362217" cy="2146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58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59" name="Gerade Verbindung 261"/>
            <xdr:cNvSpPr>
              <a:spLocks/>
            </xdr:cNvSpPr>
          </xdr:nvSpPr>
          <xdr:spPr>
            <a:xfrm rot="5400000">
              <a:off x="11933578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68</xdr:row>
      <xdr:rowOff>200025</xdr:rowOff>
    </xdr:from>
    <xdr:to>
      <xdr:col>10</xdr:col>
      <xdr:colOff>3038475</xdr:colOff>
      <xdr:row>69</xdr:row>
      <xdr:rowOff>190500</xdr:rowOff>
    </xdr:to>
    <xdr:grpSp>
      <xdr:nvGrpSpPr>
        <xdr:cNvPr id="60" name="Gruppieren 288"/>
        <xdr:cNvGrpSpPr>
          <a:grpSpLocks/>
        </xdr:cNvGrpSpPr>
      </xdr:nvGrpSpPr>
      <xdr:grpSpPr>
        <a:xfrm>
          <a:off x="8829675" y="24841200"/>
          <a:ext cx="2571750" cy="561975"/>
          <a:chOff x="9500507" y="3035754"/>
          <a:chExt cx="2055133" cy="560842"/>
        </a:xfrm>
        <a:solidFill>
          <a:srgbClr val="FFFFFF"/>
        </a:solidFill>
      </xdr:grpSpPr>
      <xdr:sp>
        <xdr:nvSpPr>
          <xdr:cNvPr id="61" name="Text Box 67"/>
          <xdr:cNvSpPr txBox="1">
            <a:spLocks noChangeArrowheads="1"/>
          </xdr:cNvSpPr>
        </xdr:nvSpPr>
        <xdr:spPr>
          <a:xfrm>
            <a:off x="10177160" y="3035754"/>
            <a:ext cx="448019" cy="323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62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63" name="Text Box 66"/>
            <xdr:cNvSpPr txBox="1">
              <a:spLocks noChangeArrowheads="1"/>
            </xdr:cNvSpPr>
          </xdr:nvSpPr>
          <xdr:spPr>
            <a:xfrm>
              <a:off x="12141660" y="2807993"/>
              <a:ext cx="363759" cy="2281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64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65" name="Gerade Verbindung 286"/>
            <xdr:cNvSpPr>
              <a:spLocks/>
            </xdr:cNvSpPr>
          </xdr:nvSpPr>
          <xdr:spPr>
            <a:xfrm rot="5400000">
              <a:off x="11933578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66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476250</xdr:colOff>
      <xdr:row>95</xdr:row>
      <xdr:rowOff>47625</xdr:rowOff>
    </xdr:from>
    <xdr:to>
      <xdr:col>10</xdr:col>
      <xdr:colOff>2533650</xdr:colOff>
      <xdr:row>96</xdr:row>
      <xdr:rowOff>0</xdr:rowOff>
    </xdr:to>
    <xdr:grpSp>
      <xdr:nvGrpSpPr>
        <xdr:cNvPr id="67" name="Gruppieren 61"/>
        <xdr:cNvGrpSpPr>
          <a:grpSpLocks/>
        </xdr:cNvGrpSpPr>
      </xdr:nvGrpSpPr>
      <xdr:grpSpPr>
        <a:xfrm>
          <a:off x="8839200" y="34328100"/>
          <a:ext cx="2057400" cy="523875"/>
          <a:chOff x="7943850" y="2482850"/>
          <a:chExt cx="1647825" cy="276225"/>
        </a:xfrm>
        <a:solidFill>
          <a:srgbClr val="FFFFFF"/>
        </a:solidFill>
      </xdr:grpSpPr>
      <xdr:sp>
        <xdr:nvSpPr>
          <xdr:cNvPr id="68" name="Text Box 185"/>
          <xdr:cNvSpPr txBox="1">
            <a:spLocks noChangeArrowheads="1"/>
          </xdr:cNvSpPr>
        </xdr:nvSpPr>
        <xdr:spPr>
          <a:xfrm>
            <a:off x="8543658" y="2482850"/>
            <a:ext cx="481577" cy="276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9" name="Line 174"/>
          <xdr:cNvSpPr>
            <a:spLocks/>
          </xdr:cNvSpPr>
        </xdr:nvSpPr>
        <xdr:spPr>
          <a:xfrm>
            <a:off x="7943850" y="2501910"/>
            <a:ext cx="1647825" cy="0"/>
          </a:xfrm>
          <a:prstGeom prst="line">
            <a:avLst/>
          </a:prstGeom>
          <a:noFill/>
          <a:ln w="952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99</xdr:row>
      <xdr:rowOff>38100</xdr:rowOff>
    </xdr:from>
    <xdr:to>
      <xdr:col>10</xdr:col>
      <xdr:colOff>2838450</xdr:colOff>
      <xdr:row>100</xdr:row>
      <xdr:rowOff>152400</xdr:rowOff>
    </xdr:to>
    <xdr:grpSp>
      <xdr:nvGrpSpPr>
        <xdr:cNvPr id="70" name="Gruppieren 179"/>
        <xdr:cNvGrpSpPr>
          <a:grpSpLocks/>
        </xdr:cNvGrpSpPr>
      </xdr:nvGrpSpPr>
      <xdr:grpSpPr>
        <a:xfrm>
          <a:off x="8829675" y="36604575"/>
          <a:ext cx="2371725" cy="685800"/>
          <a:chOff x="10028464" y="3197679"/>
          <a:chExt cx="1887310" cy="680356"/>
        </a:xfrm>
        <a:solidFill>
          <a:srgbClr val="FFFFFF"/>
        </a:solidFill>
      </xdr:grpSpPr>
      <xdr:sp>
        <xdr:nvSpPr>
          <xdr:cNvPr id="71" name="Text Box 66"/>
          <xdr:cNvSpPr txBox="1">
            <a:spLocks noChangeArrowheads="1"/>
          </xdr:cNvSpPr>
        </xdr:nvSpPr>
        <xdr:spPr>
          <a:xfrm>
            <a:off x="11544918" y="3405528"/>
            <a:ext cx="370856" cy="2267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72" name="Text Box 67"/>
          <xdr:cNvSpPr txBox="1">
            <a:spLocks noChangeArrowheads="1"/>
          </xdr:cNvSpPr>
        </xdr:nvSpPr>
        <xdr:spPr>
          <a:xfrm>
            <a:off x="10609755" y="3197679"/>
            <a:ext cx="454842" cy="2078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73" name="Text Box 66"/>
          <xdr:cNvSpPr txBox="1">
            <a:spLocks noChangeArrowheads="1"/>
          </xdr:cNvSpPr>
        </xdr:nvSpPr>
        <xdr:spPr>
          <a:xfrm>
            <a:off x="11107062" y="3632426"/>
            <a:ext cx="370856" cy="245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20</a:t>
            </a:r>
          </a:p>
        </xdr:txBody>
      </xdr:sp>
      <xdr:sp>
        <xdr:nvSpPr>
          <xdr:cNvPr id="74" name="Gewinkelte Verbindung 170"/>
          <xdr:cNvSpPr>
            <a:spLocks/>
          </xdr:cNvSpPr>
        </xdr:nvSpPr>
        <xdr:spPr>
          <a:xfrm>
            <a:off x="10028464" y="3416073"/>
            <a:ext cx="1047929" cy="229620"/>
          </a:xfrm>
          <a:prstGeom prst="bentConnector3">
            <a:avLst>
              <a:gd name="adj" fmla="val 14220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KL Bliss Regular"/>
                <a:ea typeface="KL Bliss Regular"/>
                <a:cs typeface="KL Bliss Regular"/>
              </a:rPr>
              <a:t/>
            </a:r>
          </a:p>
        </xdr:txBody>
      </xdr:sp>
    </xdr:grpSp>
    <xdr:clientData/>
  </xdr:twoCellAnchor>
  <xdr:twoCellAnchor>
    <xdr:from>
      <xdr:col>10</xdr:col>
      <xdr:colOff>438150</xdr:colOff>
      <xdr:row>95</xdr:row>
      <xdr:rowOff>466725</xdr:rowOff>
    </xdr:from>
    <xdr:to>
      <xdr:col>10</xdr:col>
      <xdr:colOff>3009900</xdr:colOff>
      <xdr:row>96</xdr:row>
      <xdr:rowOff>466725</xdr:rowOff>
    </xdr:to>
    <xdr:grpSp>
      <xdr:nvGrpSpPr>
        <xdr:cNvPr id="75" name="Gruppieren 267"/>
        <xdr:cNvGrpSpPr>
          <a:grpSpLocks/>
        </xdr:cNvGrpSpPr>
      </xdr:nvGrpSpPr>
      <xdr:grpSpPr>
        <a:xfrm>
          <a:off x="8801100" y="34747200"/>
          <a:ext cx="2581275" cy="571500"/>
          <a:chOff x="7211786" y="2529568"/>
          <a:chExt cx="2055133" cy="560047"/>
        </a:xfrm>
        <a:solidFill>
          <a:srgbClr val="FFFFFF"/>
        </a:solidFill>
      </xdr:grpSpPr>
      <xdr:sp>
        <xdr:nvSpPr>
          <xdr:cNvPr id="76" name="Text Box 67"/>
          <xdr:cNvSpPr txBox="1">
            <a:spLocks noChangeArrowheads="1"/>
          </xdr:cNvSpPr>
        </xdr:nvSpPr>
        <xdr:spPr>
          <a:xfrm>
            <a:off x="7902311" y="2529568"/>
            <a:ext cx="454698" cy="326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77" name="Gruppieren 262"/>
          <xdr:cNvGrpSpPr>
            <a:grpSpLocks/>
          </xdr:cNvGrpSpPr>
        </xdr:nvGrpSpPr>
        <xdr:grpSpPr>
          <a:xfrm>
            <a:off x="7211786" y="2762268"/>
            <a:ext cx="2055133" cy="327347"/>
            <a:chOff x="10450286" y="2803071"/>
            <a:chExt cx="2055133" cy="327365"/>
          </a:xfrm>
          <a:solidFill>
            <a:srgbClr val="FFFFFF"/>
          </a:solidFill>
        </xdr:grpSpPr>
        <xdr:sp>
          <xdr:nvSpPr>
            <xdr:cNvPr id="78" name="Text Box 66"/>
            <xdr:cNvSpPr txBox="1">
              <a:spLocks noChangeArrowheads="1"/>
            </xdr:cNvSpPr>
          </xdr:nvSpPr>
          <xdr:spPr>
            <a:xfrm>
              <a:off x="12143202" y="2822386"/>
              <a:ext cx="362217" cy="2146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79" name="Gerade Verbindung 259"/>
            <xdr:cNvSpPr>
              <a:spLocks/>
            </xdr:cNvSpPr>
          </xdr:nvSpPr>
          <xdr:spPr>
            <a:xfrm>
              <a:off x="10450286" y="2803071"/>
              <a:ext cx="1632803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80" name="Gerade Verbindung 261"/>
            <xdr:cNvSpPr>
              <a:spLocks/>
            </xdr:cNvSpPr>
          </xdr:nvSpPr>
          <xdr:spPr>
            <a:xfrm rot="5400000">
              <a:off x="11933578" y="2966344"/>
              <a:ext cx="326766" cy="155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466725</xdr:colOff>
      <xdr:row>97</xdr:row>
      <xdr:rowOff>200025</xdr:rowOff>
    </xdr:from>
    <xdr:to>
      <xdr:col>10</xdr:col>
      <xdr:colOff>3038475</xdr:colOff>
      <xdr:row>98</xdr:row>
      <xdr:rowOff>190500</xdr:rowOff>
    </xdr:to>
    <xdr:grpSp>
      <xdr:nvGrpSpPr>
        <xdr:cNvPr id="81" name="Gruppieren 288"/>
        <xdr:cNvGrpSpPr>
          <a:grpSpLocks/>
        </xdr:cNvGrpSpPr>
      </xdr:nvGrpSpPr>
      <xdr:grpSpPr>
        <a:xfrm>
          <a:off x="8829675" y="35623500"/>
          <a:ext cx="2571750" cy="561975"/>
          <a:chOff x="9500507" y="3035754"/>
          <a:chExt cx="2055133" cy="560842"/>
        </a:xfrm>
        <a:solidFill>
          <a:srgbClr val="FFFFFF"/>
        </a:solidFill>
      </xdr:grpSpPr>
      <xdr:sp>
        <xdr:nvSpPr>
          <xdr:cNvPr id="82" name="Text Box 67"/>
          <xdr:cNvSpPr txBox="1">
            <a:spLocks noChangeArrowheads="1"/>
          </xdr:cNvSpPr>
        </xdr:nvSpPr>
        <xdr:spPr>
          <a:xfrm>
            <a:off x="10177160" y="3035754"/>
            <a:ext cx="448019" cy="323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3366"/>
                </a:solidFill>
                <a:latin typeface="Kl Bliss Regular"/>
                <a:ea typeface="Kl Bliss Regular"/>
                <a:cs typeface="Kl Bliss Regular"/>
              </a:rPr>
              <a:t>120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83" name="Gruppieren 262"/>
          <xdr:cNvGrpSpPr>
            <a:grpSpLocks/>
          </xdr:cNvGrpSpPr>
        </xdr:nvGrpSpPr>
        <xdr:grpSpPr>
          <a:xfrm>
            <a:off x="9500507" y="3268503"/>
            <a:ext cx="2055133" cy="328093"/>
            <a:chOff x="10450286" y="2803071"/>
            <a:chExt cx="2055133" cy="328160"/>
          </a:xfrm>
          <a:solidFill>
            <a:srgbClr val="FFFFFF"/>
          </a:solidFill>
        </xdr:grpSpPr>
        <xdr:sp>
          <xdr:nvSpPr>
            <xdr:cNvPr id="84" name="Text Box 66"/>
            <xdr:cNvSpPr txBox="1">
              <a:spLocks noChangeArrowheads="1"/>
            </xdr:cNvSpPr>
          </xdr:nvSpPr>
          <xdr:spPr>
            <a:xfrm>
              <a:off x="12141660" y="2807993"/>
              <a:ext cx="363759" cy="22815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3366"/>
                  </a:solidFill>
                </a:rPr>
                <a:t>30</a:t>
              </a:r>
            </a:p>
          </xdr:txBody>
        </xdr:sp>
        <xdr:sp>
          <xdr:nvSpPr>
            <xdr:cNvPr id="85" name="Gerade Verbindung 285"/>
            <xdr:cNvSpPr>
              <a:spLocks/>
            </xdr:cNvSpPr>
          </xdr:nvSpPr>
          <xdr:spPr>
            <a:xfrm>
              <a:off x="10450286" y="2803071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86" name="Gerade Verbindung 286"/>
            <xdr:cNvSpPr>
              <a:spLocks/>
            </xdr:cNvSpPr>
          </xdr:nvSpPr>
          <xdr:spPr>
            <a:xfrm rot="5400000">
              <a:off x="11933578" y="2966331"/>
              <a:ext cx="326766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  <xdr:sp>
          <xdr:nvSpPr>
            <xdr:cNvPr id="87" name="Gerade Verbindung 287"/>
            <xdr:cNvSpPr>
              <a:spLocks/>
            </xdr:cNvSpPr>
          </xdr:nvSpPr>
          <xdr:spPr>
            <a:xfrm>
              <a:off x="10450286" y="3129672"/>
              <a:ext cx="1632803" cy="155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KL Bliss Regular"/>
                  <a:ea typeface="KL Bliss Regular"/>
                  <a:cs typeface="KL Bliss Regular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2</xdr:row>
      <xdr:rowOff>161925</xdr:rowOff>
    </xdr:to>
    <xdr:pic>
      <xdr:nvPicPr>
        <xdr:cNvPr id="88" name="Image 96"/>
        <xdr:cNvPicPr preferRelativeResize="1">
          <a:picLocks noChangeAspect="1"/>
        </xdr:cNvPicPr>
      </xdr:nvPicPr>
      <xdr:blipFill>
        <a:blip r:embed="rId1"/>
        <a:srcRect l="2848" t="9942" r="2714" b="10525"/>
        <a:stretch>
          <a:fillRect/>
        </a:stretch>
      </xdr:blipFill>
      <xdr:spPr>
        <a:xfrm>
          <a:off x="0" y="0"/>
          <a:ext cx="2924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4</xdr:col>
      <xdr:colOff>485775</xdr:colOff>
      <xdr:row>31</xdr:row>
      <xdr:rowOff>171450</xdr:rowOff>
    </xdr:to>
    <xdr:pic>
      <xdr:nvPicPr>
        <xdr:cNvPr id="89" name="Image 97"/>
        <xdr:cNvPicPr preferRelativeResize="1">
          <a:picLocks noChangeAspect="1"/>
        </xdr:cNvPicPr>
      </xdr:nvPicPr>
      <xdr:blipFill>
        <a:blip r:embed="rId1"/>
        <a:srcRect l="2848" t="9942" r="2714" b="10525"/>
        <a:stretch>
          <a:fillRect/>
        </a:stretch>
      </xdr:blipFill>
      <xdr:spPr>
        <a:xfrm>
          <a:off x="0" y="10753725"/>
          <a:ext cx="2924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19050</xdr:rowOff>
    </xdr:from>
    <xdr:to>
      <xdr:col>4</xdr:col>
      <xdr:colOff>485775</xdr:colOff>
      <xdr:row>60</xdr:row>
      <xdr:rowOff>180975</xdr:rowOff>
    </xdr:to>
    <xdr:pic>
      <xdr:nvPicPr>
        <xdr:cNvPr id="90" name="Image 99"/>
        <xdr:cNvPicPr preferRelativeResize="1">
          <a:picLocks noChangeAspect="1"/>
        </xdr:cNvPicPr>
      </xdr:nvPicPr>
      <xdr:blipFill>
        <a:blip r:embed="rId1"/>
        <a:srcRect l="2848" t="9942" r="2714" b="10525"/>
        <a:stretch>
          <a:fillRect/>
        </a:stretch>
      </xdr:blipFill>
      <xdr:spPr>
        <a:xfrm>
          <a:off x="0" y="21545550"/>
          <a:ext cx="2924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9525</xdr:rowOff>
    </xdr:from>
    <xdr:to>
      <xdr:col>4</xdr:col>
      <xdr:colOff>485775</xdr:colOff>
      <xdr:row>88</xdr:row>
      <xdr:rowOff>171450</xdr:rowOff>
    </xdr:to>
    <xdr:pic>
      <xdr:nvPicPr>
        <xdr:cNvPr id="91" name="Image 100"/>
        <xdr:cNvPicPr preferRelativeResize="1">
          <a:picLocks noChangeAspect="1"/>
        </xdr:cNvPicPr>
      </xdr:nvPicPr>
      <xdr:blipFill>
        <a:blip r:embed="rId1"/>
        <a:srcRect l="2848" t="9942" r="2714" b="10525"/>
        <a:stretch>
          <a:fillRect/>
        </a:stretch>
      </xdr:blipFill>
      <xdr:spPr>
        <a:xfrm>
          <a:off x="0" y="32118300"/>
          <a:ext cx="2924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1666875</xdr:colOff>
      <xdr:row>112</xdr:row>
      <xdr:rowOff>180975</xdr:rowOff>
    </xdr:from>
    <xdr:to>
      <xdr:col>9</xdr:col>
      <xdr:colOff>0</xdr:colOff>
      <xdr:row>114</xdr:row>
      <xdr:rowOff>190500</xdr:rowOff>
    </xdr:to>
    <xdr:pic>
      <xdr:nvPicPr>
        <xdr:cNvPr id="92" name="Imag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42471975"/>
          <a:ext cx="2238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1666875</xdr:colOff>
      <xdr:row>83</xdr:row>
      <xdr:rowOff>180975</xdr:rowOff>
    </xdr:from>
    <xdr:to>
      <xdr:col>9</xdr:col>
      <xdr:colOff>0</xdr:colOff>
      <xdr:row>85</xdr:row>
      <xdr:rowOff>190500</xdr:rowOff>
    </xdr:to>
    <xdr:pic>
      <xdr:nvPicPr>
        <xdr:cNvPr id="93" name="Imag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31689675"/>
          <a:ext cx="2238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1676400</xdr:colOff>
      <xdr:row>55</xdr:row>
      <xdr:rowOff>180975</xdr:rowOff>
    </xdr:from>
    <xdr:to>
      <xdr:col>9</xdr:col>
      <xdr:colOff>9525</xdr:colOff>
      <xdr:row>57</xdr:row>
      <xdr:rowOff>190500</xdr:rowOff>
    </xdr:to>
    <xdr:pic>
      <xdr:nvPicPr>
        <xdr:cNvPr id="94" name="Imag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1107400"/>
          <a:ext cx="2238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1666875</xdr:colOff>
      <xdr:row>26</xdr:row>
      <xdr:rowOff>180975</xdr:rowOff>
    </xdr:from>
    <xdr:to>
      <xdr:col>9</xdr:col>
      <xdr:colOff>0</xdr:colOff>
      <xdr:row>28</xdr:row>
      <xdr:rowOff>190500</xdr:rowOff>
    </xdr:to>
    <xdr:pic>
      <xdr:nvPicPr>
        <xdr:cNvPr id="95" name="Imag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0325100"/>
          <a:ext cx="2238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wehrungstechnik.ch/" TargetMode="External" /><Relationship Id="rId2" Type="http://schemas.openxmlformats.org/officeDocument/2006/relationships/hyperlink" Target="mailto:sales@bewehrunge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bewehrungen.ch" TargetMode="External" /><Relationship Id="rId2" Type="http://schemas.openxmlformats.org/officeDocument/2006/relationships/hyperlink" Target="http://www.bewehrungstechnik.ch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5"/>
  <sheetViews>
    <sheetView zoomScalePageLayoutView="0" workbookViewId="0" topLeftCell="A1">
      <selection activeCell="A4" sqref="A4"/>
    </sheetView>
  </sheetViews>
  <sheetFormatPr defaultColWidth="11" defaultRowHeight="15"/>
  <cols>
    <col min="1" max="4" width="11" style="15" customWidth="1"/>
    <col min="5" max="5" width="14.69921875" style="15" customWidth="1"/>
    <col min="6" max="16384" width="11" style="15" customWidth="1"/>
  </cols>
  <sheetData>
    <row r="1" ht="15"/>
    <row r="2" ht="15"/>
    <row r="3" ht="15"/>
    <row r="5" spans="1:10" ht="27">
      <c r="A5" s="17" t="s">
        <v>48</v>
      </c>
      <c r="B5" s="18"/>
      <c r="C5" s="18"/>
      <c r="D5" s="18"/>
      <c r="E5" s="18"/>
      <c r="F5" s="43"/>
      <c r="G5" s="36"/>
      <c r="H5" s="18"/>
      <c r="I5" s="56" t="str">
        <f>version</f>
        <v>Version 03/2023 hs/gg</v>
      </c>
      <c r="J5" s="18"/>
    </row>
    <row r="7" ht="15.75">
      <c r="A7" s="16" t="s">
        <v>50</v>
      </c>
    </row>
    <row r="8" spans="1:4" ht="15">
      <c r="A8" s="20"/>
      <c r="B8" s="20"/>
      <c r="C8" s="20"/>
      <c r="D8" s="20"/>
    </row>
    <row r="9" spans="1:4" ht="15">
      <c r="A9" s="20" t="s">
        <v>49</v>
      </c>
      <c r="B9" s="20"/>
      <c r="C9" s="20"/>
      <c r="D9" s="20"/>
    </row>
    <row r="10" spans="1:4" ht="15">
      <c r="A10" s="20" t="s">
        <v>52</v>
      </c>
      <c r="B10" s="20"/>
      <c r="C10" s="20"/>
      <c r="D10" s="20"/>
    </row>
    <row r="11" spans="1:4" ht="15">
      <c r="A11" s="20" t="s">
        <v>56</v>
      </c>
      <c r="B11" s="20"/>
      <c r="C11" s="20"/>
      <c r="D11" s="20"/>
    </row>
    <row r="12" spans="1:4" ht="15">
      <c r="A12" s="20" t="s">
        <v>63</v>
      </c>
      <c r="B12" s="20"/>
      <c r="C12" s="20"/>
      <c r="D12" s="20"/>
    </row>
    <row r="13" spans="1:4" ht="15">
      <c r="A13" s="20" t="s">
        <v>64</v>
      </c>
      <c r="B13" s="20"/>
      <c r="C13" s="20"/>
      <c r="D13" s="20"/>
    </row>
    <row r="14" spans="1:4" ht="15">
      <c r="A14" s="20"/>
      <c r="B14" s="20"/>
      <c r="C14" s="20"/>
      <c r="D14" s="20"/>
    </row>
    <row r="15" spans="1:4" ht="15.75">
      <c r="A15" s="145" t="s">
        <v>81</v>
      </c>
      <c r="B15" s="146" t="s">
        <v>82</v>
      </c>
      <c r="C15" s="20"/>
      <c r="D15" s="20"/>
    </row>
    <row r="16" spans="1:4" ht="15">
      <c r="A16" s="20"/>
      <c r="B16" s="146" t="s">
        <v>83</v>
      </c>
      <c r="C16" s="20"/>
      <c r="D16" s="20"/>
    </row>
    <row r="17" spans="1:4" ht="15">
      <c r="A17" s="20"/>
      <c r="B17" s="146" t="s">
        <v>110</v>
      </c>
      <c r="C17" s="20"/>
      <c r="D17" s="20"/>
    </row>
    <row r="18" spans="1:4" ht="15">
      <c r="A18" s="20"/>
      <c r="B18" s="146" t="s">
        <v>84</v>
      </c>
      <c r="C18" s="20"/>
      <c r="D18" s="20"/>
    </row>
    <row r="19" spans="1:4" ht="15">
      <c r="A19" s="20"/>
      <c r="B19" s="146" t="s">
        <v>86</v>
      </c>
      <c r="C19" s="20"/>
      <c r="D19" s="20"/>
    </row>
    <row r="20" spans="1:4" ht="15.75">
      <c r="A20" s="20"/>
      <c r="B20" s="146" t="s">
        <v>111</v>
      </c>
      <c r="C20" s="20"/>
      <c r="D20" s="20"/>
    </row>
    <row r="21" spans="1:4" ht="15">
      <c r="A21" s="20"/>
      <c r="B21" s="20" t="s">
        <v>85</v>
      </c>
      <c r="C21" s="20"/>
      <c r="D21" s="20"/>
    </row>
    <row r="22" spans="1:4" ht="15">
      <c r="A22" s="20"/>
      <c r="B22" s="20"/>
      <c r="C22" s="20"/>
      <c r="D22" s="20"/>
    </row>
    <row r="23" spans="1:4" ht="15">
      <c r="A23" s="20" t="s">
        <v>57</v>
      </c>
      <c r="B23" s="20"/>
      <c r="C23" s="20"/>
      <c r="D23" s="20"/>
    </row>
    <row r="24" spans="1:4" ht="15">
      <c r="A24" s="20" t="s">
        <v>55</v>
      </c>
      <c r="B24" s="20"/>
      <c r="C24" s="20"/>
      <c r="D24" s="20"/>
    </row>
    <row r="26" spans="1:4" ht="15">
      <c r="A26" s="20" t="s">
        <v>53</v>
      </c>
      <c r="B26" s="20"/>
      <c r="C26" s="20"/>
      <c r="D26" s="20"/>
    </row>
    <row r="27" spans="1:4" ht="15">
      <c r="A27" s="20" t="s">
        <v>54</v>
      </c>
      <c r="B27" s="20"/>
      <c r="C27" s="20"/>
      <c r="D27" s="20"/>
    </row>
    <row r="28" spans="1:4" ht="15">
      <c r="A28" s="20"/>
      <c r="B28" s="20"/>
      <c r="C28" s="20"/>
      <c r="D28" s="20"/>
    </row>
    <row r="29" spans="1:4" ht="15">
      <c r="A29" s="20" t="s">
        <v>51</v>
      </c>
      <c r="B29" s="20"/>
      <c r="C29" s="20"/>
      <c r="D29" s="20"/>
    </row>
    <row r="30" spans="1:10" ht="15">
      <c r="A30" s="23"/>
      <c r="B30" s="23"/>
      <c r="C30" s="23"/>
      <c r="D30" s="23"/>
      <c r="E30" s="18"/>
      <c r="F30" s="18"/>
      <c r="G30" s="18"/>
      <c r="H30" s="18"/>
      <c r="I30" s="18"/>
      <c r="J30" s="18"/>
    </row>
    <row r="31" spans="1:9" ht="15">
      <c r="A31" s="20" t="s">
        <v>71</v>
      </c>
      <c r="B31" s="21"/>
      <c r="C31" s="19"/>
      <c r="D31" s="20"/>
      <c r="I31"/>
    </row>
    <row r="32" spans="1:3" ht="15">
      <c r="A32" s="161" t="s">
        <v>70</v>
      </c>
      <c r="B32" s="161"/>
      <c r="C32" s="161"/>
    </row>
    <row r="33" ht="15">
      <c r="D33" s="20"/>
    </row>
    <row r="34" spans="1:10" ht="15">
      <c r="A34" s="20" t="s">
        <v>90</v>
      </c>
      <c r="J34" s="22"/>
    </row>
    <row r="35" ht="15">
      <c r="A35" s="19" t="s">
        <v>91</v>
      </c>
    </row>
  </sheetData>
  <sheetProtection password="E1DC" sheet="1" objects="1" scenarios="1" selectLockedCells="1"/>
  <mergeCells count="1">
    <mergeCell ref="A32:C32"/>
  </mergeCells>
  <hyperlinks>
    <hyperlink ref="A32" r:id="rId1" display="www.bewehrungstechnik.ch"/>
    <hyperlink ref="A35" r:id="rId2" display="sales@bewehrungen.ch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2"/>
  <sheetViews>
    <sheetView showGridLines="0" showZeros="0" tabSelected="1" zoomScalePageLayoutView="0" workbookViewId="0" topLeftCell="A1">
      <selection activeCell="A6" sqref="A6:D6"/>
    </sheetView>
  </sheetViews>
  <sheetFormatPr defaultColWidth="11.19921875" defaultRowHeight="15"/>
  <cols>
    <col min="1" max="1" width="10.09765625" style="0" customWidth="1"/>
    <col min="2" max="3" width="9.19921875" style="0" customWidth="1"/>
    <col min="4" max="4" width="10.3984375" style="0" customWidth="1"/>
    <col min="6" max="6" width="9.19921875" style="0" customWidth="1"/>
    <col min="7" max="7" width="10.3984375" style="0" customWidth="1"/>
  </cols>
  <sheetData>
    <row r="1" ht="12.75" customHeight="1"/>
    <row r="2" ht="12.75" customHeight="1"/>
    <row r="3" spans="9:11" ht="12.75" customHeight="1">
      <c r="I3" s="58" t="s">
        <v>79</v>
      </c>
      <c r="J3" s="58"/>
      <c r="K3" s="58"/>
    </row>
    <row r="4" ht="6" customHeight="1"/>
    <row r="5" spans="1:9" ht="15">
      <c r="A5" s="72" t="s">
        <v>0</v>
      </c>
      <c r="B5" s="73"/>
      <c r="C5" s="73"/>
      <c r="D5" s="74"/>
      <c r="E5" s="169" t="s">
        <v>1</v>
      </c>
      <c r="F5" s="170"/>
      <c r="G5" s="171"/>
      <c r="H5" s="1"/>
      <c r="I5" s="3"/>
    </row>
    <row r="6" spans="1:8" ht="15" customHeight="1">
      <c r="A6" s="172"/>
      <c r="B6" s="173"/>
      <c r="C6" s="173"/>
      <c r="D6" s="174"/>
      <c r="E6" s="175"/>
      <c r="F6" s="176"/>
      <c r="G6" s="177"/>
      <c r="H6" s="1"/>
    </row>
    <row r="7" spans="1:9" ht="15">
      <c r="A7" s="72" t="s">
        <v>5</v>
      </c>
      <c r="B7" s="73"/>
      <c r="C7" s="73"/>
      <c r="D7" s="74"/>
      <c r="E7" s="73" t="s">
        <v>3</v>
      </c>
      <c r="F7" s="75"/>
      <c r="G7" s="76"/>
      <c r="H7" s="1"/>
      <c r="I7" s="1"/>
    </row>
    <row r="8" spans="1:9" ht="13.5" customHeight="1">
      <c r="A8" s="193"/>
      <c r="B8" s="192"/>
      <c r="C8" s="192"/>
      <c r="D8" s="194"/>
      <c r="E8" s="175"/>
      <c r="F8" s="176"/>
      <c r="G8" s="177"/>
      <c r="H8" s="1"/>
      <c r="I8" s="1"/>
    </row>
    <row r="9" spans="1:9" ht="15">
      <c r="A9" s="72" t="s">
        <v>16</v>
      </c>
      <c r="B9" s="75"/>
      <c r="C9" s="77"/>
      <c r="D9" s="74"/>
      <c r="E9" s="78" t="s">
        <v>2</v>
      </c>
      <c r="F9" s="195"/>
      <c r="G9" s="196"/>
      <c r="H9" s="1"/>
      <c r="I9" s="1"/>
    </row>
    <row r="10" spans="1:9" ht="15">
      <c r="A10" s="188"/>
      <c r="B10" s="189"/>
      <c r="C10" s="189"/>
      <c r="D10" s="190"/>
      <c r="E10" s="79" t="s">
        <v>4</v>
      </c>
      <c r="F10" s="79" t="s">
        <v>6</v>
      </c>
      <c r="G10" s="79" t="s">
        <v>7</v>
      </c>
      <c r="H10" s="1"/>
      <c r="I10" s="1"/>
    </row>
    <row r="11" spans="1:9" ht="14.25" customHeight="1">
      <c r="A11" s="80" t="s">
        <v>14</v>
      </c>
      <c r="B11" s="75"/>
      <c r="C11" s="77"/>
      <c r="D11" s="74"/>
      <c r="E11" s="178"/>
      <c r="F11" s="178"/>
      <c r="G11" s="178"/>
      <c r="H11" s="1"/>
      <c r="I11" s="1"/>
    </row>
    <row r="12" spans="1:8" ht="14.25" customHeight="1">
      <c r="A12" s="185"/>
      <c r="B12" s="186"/>
      <c r="C12" s="186"/>
      <c r="D12" s="187"/>
      <c r="E12" s="179"/>
      <c r="F12" s="179"/>
      <c r="G12" s="179"/>
      <c r="H12" s="1"/>
    </row>
    <row r="13" spans="1:9" ht="12.75" customHeight="1">
      <c r="A13" s="182"/>
      <c r="B13" s="183"/>
      <c r="C13" s="183"/>
      <c r="D13" s="184"/>
      <c r="E13" s="72" t="s">
        <v>18</v>
      </c>
      <c r="F13" s="75"/>
      <c r="G13" s="79" t="s">
        <v>17</v>
      </c>
      <c r="H13" s="1"/>
      <c r="I13" s="2"/>
    </row>
    <row r="14" spans="1:9" ht="17.25" customHeight="1">
      <c r="A14" s="78" t="s">
        <v>15</v>
      </c>
      <c r="B14" s="197"/>
      <c r="C14" s="197"/>
      <c r="D14" s="196"/>
      <c r="E14" s="191"/>
      <c r="F14" s="192"/>
      <c r="G14" s="57"/>
      <c r="H14" s="1"/>
      <c r="I14" s="2"/>
    </row>
    <row r="15" spans="1:9" ht="16.5" customHeight="1">
      <c r="A15" s="81"/>
      <c r="B15" s="81"/>
      <c r="C15" s="81"/>
      <c r="D15" s="7"/>
      <c r="E15" s="8"/>
      <c r="F15" s="7"/>
      <c r="G15" s="8"/>
      <c r="H15" s="1"/>
      <c r="I15" s="1"/>
    </row>
    <row r="16" spans="1:11" ht="18.75" customHeight="1">
      <c r="A16" s="82" t="s">
        <v>10</v>
      </c>
      <c r="B16" s="83"/>
      <c r="C16" s="83"/>
      <c r="D16" s="83"/>
      <c r="E16" s="8"/>
      <c r="F16" s="8"/>
      <c r="G16" s="8"/>
      <c r="I16" s="8"/>
      <c r="J16" s="8"/>
      <c r="K16" s="69" t="s">
        <v>75</v>
      </c>
    </row>
    <row r="17" spans="1:11" ht="12.75" customHeight="1">
      <c r="A17" s="162" t="s">
        <v>46</v>
      </c>
      <c r="B17" s="162"/>
      <c r="C17" s="162"/>
      <c r="D17" s="162"/>
      <c r="E17" s="84"/>
      <c r="F17" s="152" t="s">
        <v>89</v>
      </c>
      <c r="G17" s="59" t="s">
        <v>96</v>
      </c>
      <c r="H17" s="153" t="s">
        <v>100</v>
      </c>
      <c r="I17" s="70" t="s">
        <v>69</v>
      </c>
      <c r="J17" s="7" t="s">
        <v>96</v>
      </c>
      <c r="K17" s="7" t="s">
        <v>87</v>
      </c>
    </row>
    <row r="18" spans="1:11" ht="15">
      <c r="A18" s="85" t="s">
        <v>8</v>
      </c>
      <c r="B18" s="86"/>
      <c r="C18" s="86"/>
      <c r="D18" s="87" t="s">
        <v>13</v>
      </c>
      <c r="E18" s="88" t="s">
        <v>9</v>
      </c>
      <c r="F18" s="86"/>
      <c r="G18" s="89"/>
      <c r="I18" s="7"/>
      <c r="J18" s="7" t="s">
        <v>97</v>
      </c>
      <c r="K18" s="7" t="s">
        <v>98</v>
      </c>
    </row>
    <row r="19" spans="1:11" ht="15">
      <c r="A19" s="90" t="s">
        <v>32</v>
      </c>
      <c r="B19" s="91" t="s">
        <v>33</v>
      </c>
      <c r="C19" s="92" t="s">
        <v>34</v>
      </c>
      <c r="D19" s="93" t="s">
        <v>12</v>
      </c>
      <c r="E19" s="94" t="s">
        <v>32</v>
      </c>
      <c r="F19" s="91" t="s">
        <v>33</v>
      </c>
      <c r="G19" s="91" t="s">
        <v>34</v>
      </c>
      <c r="I19" s="8"/>
      <c r="J19" s="71" t="s">
        <v>73</v>
      </c>
      <c r="K19" s="7" t="s">
        <v>76</v>
      </c>
    </row>
    <row r="20" spans="1:11" ht="15">
      <c r="A20" s="95">
        <f>IF(OR(Guete="PREZINC500",OR(Guete="ACIGRIP462")),"6","")</f>
      </c>
      <c r="B20" s="96">
        <f>C20/D20</f>
        <v>0</v>
      </c>
      <c r="C20" s="96">
        <f>Positionen!O118</f>
        <v>0</v>
      </c>
      <c r="D20" s="97">
        <v>0.222</v>
      </c>
      <c r="E20" s="95">
        <f>IF(OR(Guete="PREZINC500",OR(Guete="ACIGRIP462")),"6","")</f>
      </c>
      <c r="F20" s="96">
        <f>G20/D20</f>
        <v>0</v>
      </c>
      <c r="G20" s="98">
        <f>Positionen!AE118</f>
        <v>0</v>
      </c>
      <c r="I20" s="8"/>
      <c r="J20" s="71" t="s">
        <v>95</v>
      </c>
      <c r="K20" s="7" t="s">
        <v>77</v>
      </c>
    </row>
    <row r="21" spans="1:11" ht="15">
      <c r="A21" s="99">
        <f>IF(OR(Guete="B500B",OR(Guete="PREZINC500",OR(Guete="Top12",OR(Guete="ACIGRIP362",OR(Guete="ACIGRIP462",OR(Guete=J24)))))),8,"")</f>
        <v>8</v>
      </c>
      <c r="B21" s="100">
        <f aca="true" t="shared" si="0" ref="B21:B32">C21/D21</f>
        <v>0</v>
      </c>
      <c r="C21" s="100">
        <f>Positionen!P118</f>
        <v>0</v>
      </c>
      <c r="D21" s="101">
        <v>0.395</v>
      </c>
      <c r="E21" s="99">
        <f>IF(OR(Guete="B500B",OR(Guete="PREZINC500",OR(Guete="Top12",OR(Guete="ACIGRIP362",OR(Guete="ACIGRIP462",OR(Guete=N24)))))),8,"")</f>
        <v>8</v>
      </c>
      <c r="F21" s="100">
        <f aca="true" t="shared" si="1" ref="F21:F32">G21/D21</f>
        <v>0</v>
      </c>
      <c r="G21" s="102">
        <f>Positionen!AF118</f>
        <v>0</v>
      </c>
      <c r="I21" s="7"/>
      <c r="J21" s="71" t="s">
        <v>74</v>
      </c>
      <c r="K21" s="7" t="s">
        <v>99</v>
      </c>
    </row>
    <row r="22" spans="1:11" ht="15">
      <c r="A22" s="99">
        <f>IF(OR(Guete="B500B",OR(Guete="PREZINC500",OR(Guete="Top12",OR(Guete="ACIGRIP362",OR(Guete="ACIGRIP462",OR(Guete=J24)))))),10,"")</f>
        <v>10</v>
      </c>
      <c r="B22" s="100">
        <f t="shared" si="0"/>
        <v>0</v>
      </c>
      <c r="C22" s="100">
        <f>Positionen!Q118</f>
        <v>0</v>
      </c>
      <c r="D22" s="101">
        <v>0.617</v>
      </c>
      <c r="E22" s="99">
        <f>IF(OR(Guete="B500B",OR(Guete="PREZINC500",OR(Guete="Top12",OR(Guete="ACIGRIP362",OR(Guete="ACIGRIP462",OR(Guete=N24)))))),10,"")</f>
        <v>10</v>
      </c>
      <c r="F22" s="100">
        <f t="shared" si="1"/>
        <v>0</v>
      </c>
      <c r="G22" s="102">
        <f>Positionen!AG118</f>
        <v>0</v>
      </c>
      <c r="I22" s="7"/>
      <c r="J22" s="7" t="s">
        <v>93</v>
      </c>
      <c r="K22" s="7" t="s">
        <v>88</v>
      </c>
    </row>
    <row r="23" spans="1:11" ht="15">
      <c r="A23" s="99">
        <f>IF(OR(Guete="B500B",OR(Guete="B500C",OR(Guete="PREZINC500",OR(Guete="Top12",OR(Guete="ACIGRIP362",OR(Guete="ACIGRIP462",OR(Guete=J24))))))),12,"")</f>
        <v>12</v>
      </c>
      <c r="B23" s="100">
        <f t="shared" si="0"/>
        <v>0</v>
      </c>
      <c r="C23" s="100">
        <f>Positionen!R118</f>
        <v>0</v>
      </c>
      <c r="D23" s="101">
        <v>0.888</v>
      </c>
      <c r="E23" s="99">
        <f>IF(OR(Guete="B500B",OR(Guete="B500C",OR(Guete="PREZINC500",OR(Guete="Top12",OR(Guete="ACIGRIP362",OR(Guete="ACIGRIP462",OR(Guete=N24))))))),12,"")</f>
        <v>12</v>
      </c>
      <c r="F23" s="100">
        <f t="shared" si="1"/>
        <v>0</v>
      </c>
      <c r="G23" s="102">
        <f>Positionen!AH118</f>
        <v>0</v>
      </c>
      <c r="J23" s="7" t="s">
        <v>94</v>
      </c>
      <c r="K23" s="7" t="s">
        <v>92</v>
      </c>
    </row>
    <row r="24" spans="1:11" ht="15">
      <c r="A24" s="99">
        <f>IF(OR(Guete="B500B",OR(Guete="B500C",OR(Guete="PREZINC500",OR(Guete="Top12",OR(Guete="ACIGRIP362",OR(Guete="ACIGRIP462",OR(Guete=J24))))))),14,"")</f>
        <v>14</v>
      </c>
      <c r="B24" s="100">
        <f t="shared" si="0"/>
        <v>0</v>
      </c>
      <c r="C24" s="100">
        <f>Positionen!S118</f>
        <v>0</v>
      </c>
      <c r="D24" s="101">
        <v>1.21</v>
      </c>
      <c r="E24" s="99">
        <f>IF(OR(Guete="B500B",OR(Guete="B500C",OR(Guete="PREZINC500",OR(Guete="Top12",OR(Guete="ACIGRIP362",OR(Guete="ACIGRIP462",OR(Guete=N24))))))),14,"")</f>
        <v>14</v>
      </c>
      <c r="F24" s="100">
        <f t="shared" si="1"/>
        <v>0</v>
      </c>
      <c r="G24" s="102">
        <f>Positionen!AI118</f>
        <v>0</v>
      </c>
      <c r="I24" s="70" t="s">
        <v>113</v>
      </c>
      <c r="J24" s="151"/>
      <c r="K24" s="7" t="s">
        <v>88</v>
      </c>
    </row>
    <row r="25" spans="1:10" ht="15">
      <c r="A25" s="99">
        <f>IF(OR(Guete="B500B",OR(Guete="B500C",OR(Guete="Top12",OR(Guete="ACIGRIP362",OR(Guete="ACIGRIP462",OR(Guete=J24)))))),16,"")</f>
        <v>16</v>
      </c>
      <c r="B25" s="100">
        <f t="shared" si="0"/>
        <v>0</v>
      </c>
      <c r="C25" s="100">
        <f>Positionen!T118</f>
        <v>0</v>
      </c>
      <c r="D25" s="101">
        <v>1.58</v>
      </c>
      <c r="E25" s="99">
        <f>IF(OR(Guete="B500B",OR(Guete="B500C",OR(Guete="Top12",OR(Guete="ACIGRIP362",OR(Guete="ACIGRIP462",OR(Guete=N24)))))),16,"")</f>
        <v>16</v>
      </c>
      <c r="F25" s="100">
        <f t="shared" si="1"/>
        <v>0</v>
      </c>
      <c r="G25" s="102">
        <f>Positionen!AJ118</f>
        <v>0</v>
      </c>
      <c r="J25" s="156" t="s">
        <v>112</v>
      </c>
    </row>
    <row r="26" spans="1:7" ht="15">
      <c r="A26" s="99">
        <f>IF(OR(Guete="B500B",OR(Guete="B500C")),18,"")</f>
        <v>18</v>
      </c>
      <c r="B26" s="100">
        <f t="shared" si="0"/>
        <v>0</v>
      </c>
      <c r="C26" s="100">
        <f>Positionen!U118</f>
        <v>0</v>
      </c>
      <c r="D26" s="101">
        <v>2</v>
      </c>
      <c r="E26" s="99">
        <f>IF(OR(Guete="B500B",OR(Guete="B500C")),18,"")</f>
        <v>18</v>
      </c>
      <c r="F26" s="100">
        <f t="shared" si="1"/>
        <v>0</v>
      </c>
      <c r="G26" s="102">
        <f>Positionen!AK118</f>
        <v>0</v>
      </c>
    </row>
    <row r="27" spans="1:7" ht="15">
      <c r="A27" s="99">
        <f>IF(OR(Guete="B500B",OR(Guete="B500C",OR(Guete="Top12",OR(Guete="ACIGRIP362",OR(Guete="ACIGRIP462",OR(Guete=J24)))))),20,"")</f>
        <v>20</v>
      </c>
      <c r="B27" s="100">
        <f t="shared" si="0"/>
        <v>0</v>
      </c>
      <c r="C27" s="100">
        <f>Positionen!V118</f>
        <v>0</v>
      </c>
      <c r="D27" s="101">
        <v>2.47</v>
      </c>
      <c r="E27" s="99">
        <f>IF(OR(Guete="B500B",OR(Guete="B500C",OR(Guete="Top12",OR(Guete="ACIGRIP362",OR(Guete="ACIGRIP462",OR(Guete=N24)))))),20,"")</f>
        <v>20</v>
      </c>
      <c r="F27" s="100">
        <f t="shared" si="1"/>
        <v>0</v>
      </c>
      <c r="G27" s="102">
        <f>Positionen!AL118</f>
        <v>0</v>
      </c>
    </row>
    <row r="28" spans="1:7" ht="15">
      <c r="A28" s="99">
        <f>IF(OR(Guete="B500B",OR(Guete="B500C")),22,"")</f>
        <v>22</v>
      </c>
      <c r="B28" s="100">
        <f t="shared" si="0"/>
        <v>0</v>
      </c>
      <c r="C28" s="100">
        <f>Positionen!W118</f>
        <v>0</v>
      </c>
      <c r="D28" s="101">
        <v>2.98</v>
      </c>
      <c r="E28" s="99">
        <f>IF(OR(Guete="B500B",OR(Guete="B500C")),22,"")</f>
        <v>22</v>
      </c>
      <c r="F28" s="100">
        <f t="shared" si="1"/>
        <v>0</v>
      </c>
      <c r="G28" s="102">
        <f>Positionen!AM118</f>
        <v>0</v>
      </c>
    </row>
    <row r="29" spans="1:7" ht="15">
      <c r="A29" s="99">
        <f>IF(OR(Guete="B500B",OR(Guete="B500C",OR(Guete="Top700"))),26,"")</f>
        <v>26</v>
      </c>
      <c r="B29" s="100">
        <f t="shared" si="0"/>
        <v>0</v>
      </c>
      <c r="C29" s="100">
        <f>Positionen!X118</f>
        <v>0</v>
      </c>
      <c r="D29" s="101">
        <v>4.17</v>
      </c>
      <c r="E29" s="99">
        <f>IF(OR(Guete="B500B",OR(Guete="B500C",OR(Guete="Top700"))),26,"")</f>
        <v>26</v>
      </c>
      <c r="F29" s="100">
        <f t="shared" si="1"/>
        <v>0</v>
      </c>
      <c r="G29" s="102">
        <f>Positionen!AN118</f>
        <v>0</v>
      </c>
    </row>
    <row r="30" spans="1:7" ht="15">
      <c r="A30" s="99">
        <f>IF(OR(Guete="B500B",OR(Guete="B500C",OR(Guete="Top700"))),30,"")</f>
        <v>30</v>
      </c>
      <c r="B30" s="100">
        <f t="shared" si="0"/>
        <v>0</v>
      </c>
      <c r="C30" s="100">
        <f>Positionen!Y118</f>
        <v>0</v>
      </c>
      <c r="D30" s="101">
        <v>5.55</v>
      </c>
      <c r="E30" s="99">
        <f>IF(OR(Guete="B500B",OR(Guete="B500C",OR(Guete="Top700"))),30,"")</f>
        <v>30</v>
      </c>
      <c r="F30" s="100">
        <f t="shared" si="1"/>
        <v>0</v>
      </c>
      <c r="G30" s="102">
        <f>Positionen!AO118</f>
        <v>0</v>
      </c>
    </row>
    <row r="31" spans="1:7" ht="15">
      <c r="A31" s="99">
        <f>IF(OR(Guete="B500B",OR(Guete="B500C",OR(Guete="Top700"))),34,"")</f>
        <v>34</v>
      </c>
      <c r="B31" s="100">
        <f t="shared" si="0"/>
        <v>0</v>
      </c>
      <c r="C31" s="100">
        <f>Positionen!Z118</f>
        <v>0</v>
      </c>
      <c r="D31" s="101">
        <v>7.13</v>
      </c>
      <c r="E31" s="99">
        <f>IF(OR(Guete="B500B",OR(Guete="B500C",OR(Guete="Top700"))),34,"")</f>
        <v>34</v>
      </c>
      <c r="F31" s="100">
        <f t="shared" si="1"/>
        <v>0</v>
      </c>
      <c r="G31" s="102">
        <f>Positionen!AP118</f>
        <v>0</v>
      </c>
    </row>
    <row r="32" spans="1:7" ht="15">
      <c r="A32" s="103">
        <f>IF(OR(Guete="B500B",OR(Guete="B500C",OR(Guete="Top700"))),40,"")</f>
        <v>40</v>
      </c>
      <c r="B32" s="104">
        <f t="shared" si="0"/>
        <v>0</v>
      </c>
      <c r="C32" s="104">
        <f>Positionen!AA118</f>
        <v>0</v>
      </c>
      <c r="D32" s="105">
        <v>9.87</v>
      </c>
      <c r="E32" s="103">
        <f>IF(OR(Guete="B500B",OR(Guete="B500C",OR(Guete="Top700"))),40,"")</f>
        <v>40</v>
      </c>
      <c r="F32" s="104">
        <f t="shared" si="1"/>
        <v>0</v>
      </c>
      <c r="G32" s="106">
        <f>Positionen!AQ118</f>
        <v>0</v>
      </c>
    </row>
    <row r="33" spans="1:7" ht="15">
      <c r="A33" s="107"/>
      <c r="B33" s="8"/>
      <c r="C33" s="8"/>
      <c r="D33" s="8"/>
      <c r="E33" s="8"/>
      <c r="F33" s="8"/>
      <c r="G33" s="8"/>
    </row>
    <row r="34" spans="1:7" ht="15">
      <c r="A34" s="108" t="s">
        <v>26</v>
      </c>
      <c r="B34" s="86"/>
      <c r="C34" s="109">
        <f>SUM(C20:C32)</f>
        <v>0</v>
      </c>
      <c r="D34" s="86" t="s">
        <v>29</v>
      </c>
      <c r="E34" s="86" t="s">
        <v>27</v>
      </c>
      <c r="F34" s="109">
        <f>SUM(G20:G32)</f>
        <v>0</v>
      </c>
      <c r="G34" s="89" t="s">
        <v>29</v>
      </c>
    </row>
    <row r="35" spans="1:7" ht="15">
      <c r="A35" s="90" t="s">
        <v>41</v>
      </c>
      <c r="B35" s="92"/>
      <c r="C35" s="110">
        <f>Positionen!N116+Positionen!AD115</f>
        <v>0</v>
      </c>
      <c r="D35" s="92"/>
      <c r="E35" s="92" t="s">
        <v>28</v>
      </c>
      <c r="F35" s="111">
        <f>F34+C34</f>
        <v>0</v>
      </c>
      <c r="G35" s="94" t="s">
        <v>29</v>
      </c>
    </row>
    <row r="36" spans="1:7" ht="15">
      <c r="A36" s="8"/>
      <c r="B36" s="8"/>
      <c r="C36" s="8"/>
      <c r="D36" s="8"/>
      <c r="E36" s="8"/>
      <c r="F36" s="8"/>
      <c r="G36" s="8"/>
    </row>
    <row r="37" spans="1:7" ht="15.75">
      <c r="A37" s="112" t="s">
        <v>30</v>
      </c>
      <c r="B37" s="113"/>
      <c r="C37" s="113"/>
      <c r="D37" s="114"/>
      <c r="E37" s="115" t="s">
        <v>102</v>
      </c>
      <c r="F37" s="113"/>
      <c r="G37" s="116"/>
    </row>
    <row r="38" spans="1:7" ht="15">
      <c r="A38" s="91" t="s">
        <v>22</v>
      </c>
      <c r="B38" s="91" t="s">
        <v>23</v>
      </c>
      <c r="C38" s="91" t="s">
        <v>24</v>
      </c>
      <c r="D38" s="117" t="s">
        <v>25</v>
      </c>
      <c r="E38" s="180" t="s">
        <v>21</v>
      </c>
      <c r="F38" s="181"/>
      <c r="G38" s="91" t="s">
        <v>20</v>
      </c>
    </row>
    <row r="39" spans="1:7" ht="15">
      <c r="A39" s="60"/>
      <c r="B39" s="61"/>
      <c r="C39" s="61"/>
      <c r="D39" s="62"/>
      <c r="E39" s="167"/>
      <c r="F39" s="168"/>
      <c r="G39" s="63"/>
    </row>
    <row r="40" spans="1:7" ht="15">
      <c r="A40" s="64"/>
      <c r="B40" s="65"/>
      <c r="C40" s="65"/>
      <c r="D40" s="66"/>
      <c r="E40" s="163"/>
      <c r="F40" s="164"/>
      <c r="G40" s="67"/>
    </row>
    <row r="41" spans="1:7" ht="15">
      <c r="A41" s="64"/>
      <c r="B41" s="65"/>
      <c r="C41" s="65"/>
      <c r="D41" s="66"/>
      <c r="E41" s="163"/>
      <c r="F41" s="164"/>
      <c r="G41" s="67"/>
    </row>
    <row r="42" spans="1:7" ht="15">
      <c r="A42" s="64"/>
      <c r="B42" s="65"/>
      <c r="C42" s="65"/>
      <c r="D42" s="66"/>
      <c r="E42" s="163"/>
      <c r="F42" s="164"/>
      <c r="G42" s="67"/>
    </row>
    <row r="43" spans="1:7" ht="15">
      <c r="A43" s="64"/>
      <c r="B43" s="65"/>
      <c r="C43" s="65"/>
      <c r="D43" s="66"/>
      <c r="E43" s="163"/>
      <c r="F43" s="164"/>
      <c r="G43" s="67"/>
    </row>
    <row r="44" spans="1:7" ht="15">
      <c r="A44" s="64"/>
      <c r="B44" s="65"/>
      <c r="C44" s="65"/>
      <c r="D44" s="66"/>
      <c r="E44" s="163"/>
      <c r="F44" s="164"/>
      <c r="G44" s="67"/>
    </row>
    <row r="45" spans="1:7" ht="15">
      <c r="A45" s="7" t="s">
        <v>31</v>
      </c>
      <c r="B45" s="8"/>
      <c r="C45" s="8"/>
      <c r="D45" s="8"/>
      <c r="E45" s="9"/>
      <c r="F45" s="9"/>
      <c r="G45" s="8"/>
    </row>
    <row r="46" spans="1:7" ht="15">
      <c r="A46" s="10">
        <v>27</v>
      </c>
      <c r="B46" s="11">
        <v>30</v>
      </c>
      <c r="C46" s="12">
        <v>11</v>
      </c>
      <c r="D46" s="13"/>
      <c r="E46" s="165" t="s">
        <v>101</v>
      </c>
      <c r="F46" s="166"/>
      <c r="G46" s="14">
        <v>5</v>
      </c>
    </row>
    <row r="47" spans="1:7" ht="15">
      <c r="A47" s="8"/>
      <c r="B47" s="8"/>
      <c r="C47" s="8"/>
      <c r="D47" s="8"/>
      <c r="E47" s="8"/>
      <c r="F47" s="8"/>
      <c r="G47" s="8"/>
    </row>
    <row r="48" spans="1:7" ht="15">
      <c r="A48" s="118" t="s">
        <v>72</v>
      </c>
      <c r="B48" s="119"/>
      <c r="C48" s="120"/>
      <c r="D48" s="120"/>
      <c r="E48" s="147" t="s">
        <v>90</v>
      </c>
      <c r="G48" s="150" t="s">
        <v>91</v>
      </c>
    </row>
    <row r="49" spans="1:7" ht="15">
      <c r="A49" s="121" t="s">
        <v>103</v>
      </c>
      <c r="B49" s="119"/>
      <c r="C49" s="118"/>
      <c r="D49" s="120"/>
      <c r="E49" s="119"/>
      <c r="F49" s="8"/>
      <c r="G49" s="8"/>
    </row>
    <row r="50" spans="1:7" ht="15" customHeight="1">
      <c r="A50" s="120"/>
      <c r="B50" s="119"/>
      <c r="C50" s="119"/>
      <c r="D50" s="119"/>
      <c r="E50" s="119"/>
      <c r="F50" s="8"/>
      <c r="G50" s="8"/>
    </row>
    <row r="51" spans="1:7" ht="15" customHeight="1">
      <c r="A51" s="148" t="s">
        <v>71</v>
      </c>
      <c r="B51" s="148"/>
      <c r="C51" s="148"/>
      <c r="D51" s="148"/>
      <c r="E51" s="148"/>
      <c r="F51" s="8"/>
      <c r="G51" s="122"/>
    </row>
    <row r="52" ht="15">
      <c r="A52" s="149" t="s">
        <v>70</v>
      </c>
    </row>
  </sheetData>
  <sheetProtection password="E1DC" sheet="1" objects="1" scenarios="1" selectLockedCells="1"/>
  <mergeCells count="23">
    <mergeCell ref="A10:D10"/>
    <mergeCell ref="E14:F14"/>
    <mergeCell ref="A8:D8"/>
    <mergeCell ref="E8:G8"/>
    <mergeCell ref="F9:G9"/>
    <mergeCell ref="B14:D14"/>
    <mergeCell ref="E5:G5"/>
    <mergeCell ref="A6:D6"/>
    <mergeCell ref="E6:G6"/>
    <mergeCell ref="E43:F43"/>
    <mergeCell ref="G11:G12"/>
    <mergeCell ref="E38:F38"/>
    <mergeCell ref="A13:D13"/>
    <mergeCell ref="A12:D12"/>
    <mergeCell ref="E11:E12"/>
    <mergeCell ref="F11:F12"/>
    <mergeCell ref="A17:D17"/>
    <mergeCell ref="E44:F44"/>
    <mergeCell ref="E46:F46"/>
    <mergeCell ref="E39:F39"/>
    <mergeCell ref="E40:F40"/>
    <mergeCell ref="E41:F41"/>
    <mergeCell ref="E42:F42"/>
  </mergeCells>
  <conditionalFormatting sqref="G17">
    <cfRule type="containsBlanks" priority="3" dxfId="1" stopIfTrue="1">
      <formula>LEN(TRIM(G17))=0</formula>
    </cfRule>
  </conditionalFormatting>
  <conditionalFormatting sqref="H17">
    <cfRule type="expression" priority="1" dxfId="0" stopIfTrue="1">
      <formula>$G$17=""</formula>
    </cfRule>
  </conditionalFormatting>
  <dataValidations count="1">
    <dataValidation type="list" allowBlank="1" showInputMessage="1" showErrorMessage="1" sqref="G17">
      <formula1>$J$17:$J$24</formula1>
    </dataValidation>
  </dataValidations>
  <hyperlinks>
    <hyperlink ref="G48" r:id="rId1" display="sales@bewehrungen.ch"/>
    <hyperlink ref="A52" r:id="rId2" display="www.bewehrungstechnik.ch"/>
  </hyperlinks>
  <printOptions/>
  <pageMargins left="0.8661417322834646" right="0.3937007874015748" top="0.4724409448818898" bottom="0.5511811023622047" header="0.3937007874015748" footer="0.35433070866141736"/>
  <pageSetup fitToHeight="1" fitToWidth="1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18"/>
  <sheetViews>
    <sheetView showGridLines="0" showZeros="0" workbookViewId="0" topLeftCell="A1">
      <selection activeCell="B10" sqref="B10"/>
    </sheetView>
  </sheetViews>
  <sheetFormatPr defaultColWidth="11.19921875" defaultRowHeight="15"/>
  <cols>
    <col min="1" max="1" width="4.796875" style="0" customWidth="1"/>
    <col min="2" max="2" width="7.796875" style="0" customWidth="1"/>
    <col min="3" max="3" width="5" style="0" customWidth="1"/>
    <col min="4" max="4" width="8" style="0" customWidth="1"/>
    <col min="5" max="5" width="7.8984375" style="0" customWidth="1"/>
    <col min="6" max="6" width="8.09765625" style="0" customWidth="1"/>
    <col min="7" max="7" width="25.69921875" style="0" customWidth="1"/>
    <col min="8" max="8" width="9.09765625" style="0" customWidth="1"/>
    <col min="9" max="9" width="6.19921875" style="0" customWidth="1"/>
    <col min="10" max="10" width="5.19921875" style="0" customWidth="1"/>
    <col min="11" max="11" width="38.19921875" style="0" customWidth="1"/>
    <col min="12" max="12" width="12.3984375" style="0" customWidth="1"/>
    <col min="13" max="13" width="13.69921875" style="41" hidden="1" customWidth="1"/>
    <col min="14" max="14" width="11" style="38" hidden="1" customWidth="1"/>
    <col min="15" max="27" width="11.09765625" style="38" hidden="1" customWidth="1"/>
    <col min="28" max="28" width="7.3984375" style="38" hidden="1" customWidth="1"/>
    <col min="29" max="30" width="11" style="34" hidden="1" customWidth="1"/>
    <col min="31" max="35" width="11.09765625" style="34" hidden="1" customWidth="1"/>
    <col min="36" max="50" width="11" style="34" hidden="1" customWidth="1"/>
    <col min="51" max="51" width="11" style="34" customWidth="1"/>
    <col min="52" max="66" width="11" style="24" customWidth="1"/>
  </cols>
  <sheetData>
    <row r="1" spans="1:53" ht="15.75" customHeight="1">
      <c r="A1" s="8"/>
      <c r="B1" s="8"/>
      <c r="C1" s="8"/>
      <c r="D1" s="8"/>
      <c r="E1" s="8"/>
      <c r="F1" s="8"/>
      <c r="G1" s="8"/>
      <c r="H1" s="8"/>
      <c r="I1" s="8"/>
      <c r="O1" s="41" t="s">
        <v>78</v>
      </c>
      <c r="AT1" s="154" t="s">
        <v>96</v>
      </c>
      <c r="AU1" s="154" t="s">
        <v>104</v>
      </c>
      <c r="BA1" s="41"/>
    </row>
    <row r="2" spans="1:53" ht="15.75" customHeight="1">
      <c r="A2" s="8"/>
      <c r="B2" s="8"/>
      <c r="C2" s="8"/>
      <c r="D2" s="8"/>
      <c r="E2" s="8"/>
      <c r="F2" s="8"/>
      <c r="G2" s="7" t="s">
        <v>1</v>
      </c>
      <c r="H2" s="7" t="s">
        <v>40</v>
      </c>
      <c r="I2" s="8"/>
      <c r="L2" s="3"/>
      <c r="O2" s="41" t="s">
        <v>58</v>
      </c>
      <c r="AT2" s="154" t="s">
        <v>97</v>
      </c>
      <c r="AU2" s="154" t="s">
        <v>105</v>
      </c>
      <c r="AV2" s="41"/>
      <c r="AW2" s="41"/>
      <c r="AX2" s="41"/>
      <c r="AY2" s="41"/>
      <c r="AZ2" s="41"/>
      <c r="BA2" s="41"/>
    </row>
    <row r="3" spans="1:53" ht="15.75" customHeight="1">
      <c r="A3" s="8"/>
      <c r="B3" s="8"/>
      <c r="C3" s="8"/>
      <c r="D3" s="8"/>
      <c r="E3" s="8"/>
      <c r="F3" s="8"/>
      <c r="G3" s="130">
        <f>Liste</f>
        <v>0</v>
      </c>
      <c r="H3" s="54">
        <v>1</v>
      </c>
      <c r="I3" s="8"/>
      <c r="L3" s="3"/>
      <c r="O3" s="41" t="s">
        <v>59</v>
      </c>
      <c r="AT3" s="154" t="s">
        <v>95</v>
      </c>
      <c r="AU3" s="154" t="s">
        <v>106</v>
      </c>
      <c r="AV3" s="41"/>
      <c r="AW3" s="41"/>
      <c r="AX3" s="41"/>
      <c r="AY3" s="41"/>
      <c r="AZ3" s="41"/>
      <c r="BA3" s="41"/>
    </row>
    <row r="4" spans="1:53" ht="15.75" customHeight="1">
      <c r="A4" s="8"/>
      <c r="B4" s="8"/>
      <c r="C4" s="8"/>
      <c r="D4" s="8"/>
      <c r="E4" s="8"/>
      <c r="F4" s="8"/>
      <c r="G4" s="7" t="s">
        <v>3</v>
      </c>
      <c r="H4" s="7" t="s">
        <v>2</v>
      </c>
      <c r="I4" s="8"/>
      <c r="L4" s="3"/>
      <c r="AT4" s="154" t="s">
        <v>73</v>
      </c>
      <c r="AU4" s="154" t="s">
        <v>107</v>
      </c>
      <c r="AV4" s="41"/>
      <c r="AW4" s="41"/>
      <c r="AX4" s="41"/>
      <c r="AY4" s="41"/>
      <c r="AZ4" s="41"/>
      <c r="BA4" s="41"/>
    </row>
    <row r="5" spans="1:53" ht="15.75" customHeight="1">
      <c r="A5" s="131" t="s">
        <v>47</v>
      </c>
      <c r="B5" s="8"/>
      <c r="C5" s="8"/>
      <c r="D5" s="8"/>
      <c r="E5" s="8"/>
      <c r="F5" s="8"/>
      <c r="G5" s="130">
        <f>Plan</f>
        <v>0</v>
      </c>
      <c r="H5" s="132">
        <f>Datum</f>
        <v>0</v>
      </c>
      <c r="I5" s="8"/>
      <c r="J5" s="1"/>
      <c r="K5" s="58" t="s">
        <v>79</v>
      </c>
      <c r="L5" s="3"/>
      <c r="AT5" s="154" t="s">
        <v>74</v>
      </c>
      <c r="AU5" s="154" t="s">
        <v>114</v>
      </c>
      <c r="AV5" s="41"/>
      <c r="AW5" s="41"/>
      <c r="AX5" s="41"/>
      <c r="AY5" s="41"/>
      <c r="AZ5" s="41"/>
      <c r="BA5" s="41"/>
    </row>
    <row r="6" spans="1:53" ht="15.75" customHeight="1">
      <c r="A6" s="157" t="s">
        <v>19</v>
      </c>
      <c r="B6" s="158" t="str">
        <f>zusammenfassungB500!G17</f>
        <v>B500B</v>
      </c>
      <c r="C6" s="8"/>
      <c r="D6" s="7" t="str">
        <f>IF(B6=AT1,AU1,IF(B6=AT2,AU2,IF(B6=AT3,AU3,IF(B6=AT4,AU4,IF(B6=AT5,AU5,IF(B6=AT6,AU6,IF(B6=AT7,AU7,IF(B6=AT8,AU8,""))))))))</f>
        <v>d8 bis d40</v>
      </c>
      <c r="E6" s="8"/>
      <c r="F6" s="8"/>
      <c r="G6" s="8"/>
      <c r="H6" s="8"/>
      <c r="I6" s="8"/>
      <c r="AT6" s="154" t="s">
        <v>93</v>
      </c>
      <c r="AU6" s="154" t="s">
        <v>108</v>
      </c>
      <c r="AV6" s="41"/>
      <c r="AW6" s="41"/>
      <c r="AX6" s="41"/>
      <c r="AY6" s="41"/>
      <c r="AZ6" s="41"/>
      <c r="BA6" s="41"/>
    </row>
    <row r="7" spans="1:53" ht="15.75" customHeight="1">
      <c r="A7" s="131"/>
      <c r="B7" s="8"/>
      <c r="C7" s="8"/>
      <c r="D7" s="8"/>
      <c r="E7" s="8"/>
      <c r="F7" s="8"/>
      <c r="G7" s="8"/>
      <c r="H7" s="8"/>
      <c r="I7" s="8"/>
      <c r="N7" s="41"/>
      <c r="O7" s="44" t="s">
        <v>44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4" t="s">
        <v>9</v>
      </c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T7" s="154" t="s">
        <v>94</v>
      </c>
      <c r="AU7" s="154" t="s">
        <v>109</v>
      </c>
      <c r="AV7" s="41"/>
      <c r="AW7" s="41"/>
      <c r="AX7" s="41"/>
      <c r="AY7" s="41"/>
      <c r="AZ7" s="41"/>
      <c r="BA7" s="41"/>
    </row>
    <row r="8" spans="1:53" ht="15.75" customHeight="1">
      <c r="A8" s="200" t="s">
        <v>39</v>
      </c>
      <c r="B8" s="200" t="s">
        <v>20</v>
      </c>
      <c r="C8" s="133" t="s">
        <v>35</v>
      </c>
      <c r="D8" s="133" t="s">
        <v>37</v>
      </c>
      <c r="E8" s="133" t="s">
        <v>38</v>
      </c>
      <c r="F8" s="202" t="s">
        <v>29</v>
      </c>
      <c r="G8" s="204" t="s">
        <v>60</v>
      </c>
      <c r="H8" s="205"/>
      <c r="I8" s="198" t="s">
        <v>43</v>
      </c>
      <c r="J8" s="1"/>
      <c r="K8" t="s">
        <v>62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T8" s="155">
        <f>zusammenfassungB500!J24</f>
        <v>0</v>
      </c>
      <c r="AU8" s="154" t="s">
        <v>108</v>
      </c>
      <c r="BA8" s="41"/>
    </row>
    <row r="9" spans="1:53" ht="45" customHeight="1">
      <c r="A9" s="201"/>
      <c r="B9" s="201"/>
      <c r="C9" s="134" t="s">
        <v>36</v>
      </c>
      <c r="D9" s="134" t="s">
        <v>11</v>
      </c>
      <c r="E9" s="134" t="s">
        <v>11</v>
      </c>
      <c r="F9" s="203"/>
      <c r="G9" s="206"/>
      <c r="H9" s="207"/>
      <c r="I9" s="199" t="s">
        <v>42</v>
      </c>
      <c r="J9" s="1"/>
      <c r="K9" s="1" t="s">
        <v>61</v>
      </c>
      <c r="L9" s="1"/>
      <c r="N9" s="41" t="s">
        <v>65</v>
      </c>
      <c r="O9" s="46">
        <v>6</v>
      </c>
      <c r="P9" s="46">
        <v>8</v>
      </c>
      <c r="Q9" s="46">
        <v>10</v>
      </c>
      <c r="R9" s="46">
        <v>12</v>
      </c>
      <c r="S9" s="46">
        <v>14</v>
      </c>
      <c r="T9" s="46">
        <v>16</v>
      </c>
      <c r="U9" s="46">
        <v>18</v>
      </c>
      <c r="V9" s="46">
        <v>20</v>
      </c>
      <c r="W9" s="46">
        <v>22</v>
      </c>
      <c r="X9" s="46">
        <v>26</v>
      </c>
      <c r="Y9" s="46">
        <v>30</v>
      </c>
      <c r="Z9" s="46">
        <v>34</v>
      </c>
      <c r="AA9" s="46">
        <v>40</v>
      </c>
      <c r="AB9" s="41"/>
      <c r="AC9" s="41"/>
      <c r="AD9" s="41" t="s">
        <v>65</v>
      </c>
      <c r="AE9" s="46">
        <v>6</v>
      </c>
      <c r="AF9" s="46">
        <v>8</v>
      </c>
      <c r="AG9" s="46">
        <v>10</v>
      </c>
      <c r="AH9" s="46">
        <v>12</v>
      </c>
      <c r="AI9" s="46">
        <v>14</v>
      </c>
      <c r="AJ9" s="46">
        <v>16</v>
      </c>
      <c r="AK9" s="46">
        <v>18</v>
      </c>
      <c r="AL9" s="46">
        <v>20</v>
      </c>
      <c r="AM9" s="46">
        <v>22</v>
      </c>
      <c r="AN9" s="46">
        <v>26</v>
      </c>
      <c r="AO9" s="46">
        <v>30</v>
      </c>
      <c r="AP9" s="46">
        <v>34</v>
      </c>
      <c r="AQ9" s="46">
        <v>40</v>
      </c>
      <c r="AR9" s="41"/>
      <c r="BA9" s="41"/>
    </row>
    <row r="10" spans="1:53" ht="45" customHeight="1">
      <c r="A10" s="123">
        <v>1</v>
      </c>
      <c r="B10" s="123"/>
      <c r="C10" s="123"/>
      <c r="D10" s="124"/>
      <c r="E10" s="25">
        <f aca="true" t="shared" si="0" ref="E10:E19">B10*D10</f>
        <v>0</v>
      </c>
      <c r="F10" s="39">
        <f aca="true" t="shared" si="1" ref="F10:F19">E10*PI()*C10^2/4*7.85/1000</f>
        <v>0</v>
      </c>
      <c r="G10" s="208"/>
      <c r="H10" s="209"/>
      <c r="I10" s="125"/>
      <c r="N10" s="41">
        <f aca="true" t="shared" si="2" ref="N10:N21">IF(I10="f",1,0)</f>
        <v>0</v>
      </c>
      <c r="O10" s="47">
        <f aca="true" t="shared" si="3" ref="O10:AA21">IF($C10=O$9,$F10*$N10,0)</f>
        <v>0</v>
      </c>
      <c r="P10" s="47">
        <f t="shared" si="3"/>
        <v>0</v>
      </c>
      <c r="Q10" s="47">
        <f t="shared" si="3"/>
        <v>0</v>
      </c>
      <c r="R10" s="47">
        <f t="shared" si="3"/>
        <v>0</v>
      </c>
      <c r="S10" s="47">
        <f t="shared" si="3"/>
        <v>0</v>
      </c>
      <c r="T10" s="47">
        <f t="shared" si="3"/>
        <v>0</v>
      </c>
      <c r="U10" s="47">
        <f t="shared" si="3"/>
        <v>0</v>
      </c>
      <c r="V10" s="47">
        <f t="shared" si="3"/>
        <v>0</v>
      </c>
      <c r="W10" s="47">
        <f t="shared" si="3"/>
        <v>0</v>
      </c>
      <c r="X10" s="47">
        <f t="shared" si="3"/>
        <v>0</v>
      </c>
      <c r="Y10" s="47">
        <f t="shared" si="3"/>
        <v>0</v>
      </c>
      <c r="Z10" s="47">
        <f t="shared" si="3"/>
        <v>0</v>
      </c>
      <c r="AA10" s="47">
        <f t="shared" si="3"/>
        <v>0</v>
      </c>
      <c r="AB10" s="52">
        <f aca="true" t="shared" si="4" ref="AB10:AB21">SUM(O10:AA10)</f>
        <v>0</v>
      </c>
      <c r="AC10" s="41"/>
      <c r="AD10" s="41">
        <f aca="true" t="shared" si="5" ref="AD10:AD21">IF(I10="b",1,0)</f>
        <v>0</v>
      </c>
      <c r="AE10" s="47">
        <f aca="true" t="shared" si="6" ref="AE10:AQ21">IF($C10=AE$9,$F10*$AD10,0)</f>
        <v>0</v>
      </c>
      <c r="AF10" s="47">
        <f t="shared" si="6"/>
        <v>0</v>
      </c>
      <c r="AG10" s="47">
        <f t="shared" si="6"/>
        <v>0</v>
      </c>
      <c r="AH10" s="47">
        <f t="shared" si="6"/>
        <v>0</v>
      </c>
      <c r="AI10" s="47">
        <f t="shared" si="6"/>
        <v>0</v>
      </c>
      <c r="AJ10" s="47">
        <f t="shared" si="6"/>
        <v>0</v>
      </c>
      <c r="AK10" s="47">
        <f t="shared" si="6"/>
        <v>0</v>
      </c>
      <c r="AL10" s="47">
        <f t="shared" si="6"/>
        <v>0</v>
      </c>
      <c r="AM10" s="47">
        <f t="shared" si="6"/>
        <v>0</v>
      </c>
      <c r="AN10" s="47">
        <f t="shared" si="6"/>
        <v>0</v>
      </c>
      <c r="AO10" s="47">
        <f t="shared" si="6"/>
        <v>0</v>
      </c>
      <c r="AP10" s="47">
        <f t="shared" si="6"/>
        <v>0</v>
      </c>
      <c r="AQ10" s="47">
        <f t="shared" si="6"/>
        <v>0</v>
      </c>
      <c r="AR10" s="41">
        <f aca="true" t="shared" si="7" ref="AR10:AR21">SUM(AE10:AQ10)</f>
        <v>0</v>
      </c>
      <c r="AS10" s="34">
        <f>SUM(AF10:AR10)</f>
        <v>0</v>
      </c>
      <c r="BA10" s="41"/>
    </row>
    <row r="11" spans="1:53" ht="45" customHeight="1">
      <c r="A11" s="123">
        <v>2</v>
      </c>
      <c r="B11" s="123"/>
      <c r="C11" s="123"/>
      <c r="D11" s="124"/>
      <c r="E11" s="25">
        <f t="shared" si="0"/>
        <v>0</v>
      </c>
      <c r="F11" s="39">
        <f t="shared" si="1"/>
        <v>0</v>
      </c>
      <c r="G11" s="210"/>
      <c r="H11" s="211"/>
      <c r="I11" s="126"/>
      <c r="J11" s="1"/>
      <c r="N11" s="41">
        <f t="shared" si="2"/>
        <v>0</v>
      </c>
      <c r="O11" s="47">
        <f t="shared" si="3"/>
        <v>0</v>
      </c>
      <c r="P11" s="47">
        <f t="shared" si="3"/>
        <v>0</v>
      </c>
      <c r="Q11" s="47">
        <f t="shared" si="3"/>
        <v>0</v>
      </c>
      <c r="R11" s="47">
        <f t="shared" si="3"/>
        <v>0</v>
      </c>
      <c r="S11" s="47">
        <f t="shared" si="3"/>
        <v>0</v>
      </c>
      <c r="T11" s="47">
        <f t="shared" si="3"/>
        <v>0</v>
      </c>
      <c r="U11" s="47">
        <f t="shared" si="3"/>
        <v>0</v>
      </c>
      <c r="V11" s="47">
        <f t="shared" si="3"/>
        <v>0</v>
      </c>
      <c r="W11" s="47">
        <f t="shared" si="3"/>
        <v>0</v>
      </c>
      <c r="X11" s="47">
        <f t="shared" si="3"/>
        <v>0</v>
      </c>
      <c r="Y11" s="47">
        <f t="shared" si="3"/>
        <v>0</v>
      </c>
      <c r="Z11" s="47">
        <f t="shared" si="3"/>
        <v>0</v>
      </c>
      <c r="AA11" s="47">
        <f t="shared" si="3"/>
        <v>0</v>
      </c>
      <c r="AB11" s="52">
        <f t="shared" si="4"/>
        <v>0</v>
      </c>
      <c r="AC11" s="41"/>
      <c r="AD11" s="41">
        <f t="shared" si="5"/>
        <v>0</v>
      </c>
      <c r="AE11" s="47">
        <f t="shared" si="6"/>
        <v>0</v>
      </c>
      <c r="AF11" s="47">
        <f t="shared" si="6"/>
        <v>0</v>
      </c>
      <c r="AG11" s="47">
        <f t="shared" si="6"/>
        <v>0</v>
      </c>
      <c r="AH11" s="47">
        <f t="shared" si="6"/>
        <v>0</v>
      </c>
      <c r="AI11" s="47">
        <f t="shared" si="6"/>
        <v>0</v>
      </c>
      <c r="AJ11" s="47">
        <f t="shared" si="6"/>
        <v>0</v>
      </c>
      <c r="AK11" s="47">
        <f t="shared" si="6"/>
        <v>0</v>
      </c>
      <c r="AL11" s="47">
        <f t="shared" si="6"/>
        <v>0</v>
      </c>
      <c r="AM11" s="47">
        <f t="shared" si="6"/>
        <v>0</v>
      </c>
      <c r="AN11" s="47">
        <f t="shared" si="6"/>
        <v>0</v>
      </c>
      <c r="AO11" s="47">
        <f t="shared" si="6"/>
        <v>0</v>
      </c>
      <c r="AP11" s="47">
        <f t="shared" si="6"/>
        <v>0</v>
      </c>
      <c r="AQ11" s="47">
        <f t="shared" si="6"/>
        <v>0</v>
      </c>
      <c r="AR11" s="41">
        <f t="shared" si="7"/>
        <v>0</v>
      </c>
      <c r="AS11" s="34">
        <f aca="true" t="shared" si="8" ref="AS11:AS21">SUM(AF11:AR11)</f>
        <v>0</v>
      </c>
      <c r="BA11" s="41"/>
    </row>
    <row r="12" spans="1:53" ht="45" customHeight="1">
      <c r="A12" s="123">
        <v>3</v>
      </c>
      <c r="B12" s="123"/>
      <c r="C12" s="123"/>
      <c r="D12" s="124"/>
      <c r="E12" s="25">
        <f t="shared" si="0"/>
        <v>0</v>
      </c>
      <c r="F12" s="39">
        <f t="shared" si="1"/>
        <v>0</v>
      </c>
      <c r="G12" s="210"/>
      <c r="H12" s="211"/>
      <c r="I12" s="126"/>
      <c r="N12" s="41">
        <f t="shared" si="2"/>
        <v>0</v>
      </c>
      <c r="O12" s="47">
        <f t="shared" si="3"/>
        <v>0</v>
      </c>
      <c r="P12" s="47">
        <f t="shared" si="3"/>
        <v>0</v>
      </c>
      <c r="Q12" s="47">
        <f t="shared" si="3"/>
        <v>0</v>
      </c>
      <c r="R12" s="47">
        <f t="shared" si="3"/>
        <v>0</v>
      </c>
      <c r="S12" s="47">
        <f t="shared" si="3"/>
        <v>0</v>
      </c>
      <c r="T12" s="47">
        <f t="shared" si="3"/>
        <v>0</v>
      </c>
      <c r="U12" s="47">
        <f t="shared" si="3"/>
        <v>0</v>
      </c>
      <c r="V12" s="47">
        <f t="shared" si="3"/>
        <v>0</v>
      </c>
      <c r="W12" s="47">
        <f t="shared" si="3"/>
        <v>0</v>
      </c>
      <c r="X12" s="47">
        <f t="shared" si="3"/>
        <v>0</v>
      </c>
      <c r="Y12" s="47">
        <f t="shared" si="3"/>
        <v>0</v>
      </c>
      <c r="Z12" s="47">
        <f t="shared" si="3"/>
        <v>0</v>
      </c>
      <c r="AA12" s="47">
        <f t="shared" si="3"/>
        <v>0</v>
      </c>
      <c r="AB12" s="52">
        <f t="shared" si="4"/>
        <v>0</v>
      </c>
      <c r="AC12" s="41"/>
      <c r="AD12" s="41">
        <f t="shared" si="5"/>
        <v>0</v>
      </c>
      <c r="AE12" s="47">
        <f t="shared" si="6"/>
        <v>0</v>
      </c>
      <c r="AF12" s="47">
        <f t="shared" si="6"/>
        <v>0</v>
      </c>
      <c r="AG12" s="47">
        <f t="shared" si="6"/>
        <v>0</v>
      </c>
      <c r="AH12" s="47">
        <f t="shared" si="6"/>
        <v>0</v>
      </c>
      <c r="AI12" s="47">
        <f t="shared" si="6"/>
        <v>0</v>
      </c>
      <c r="AJ12" s="47">
        <f t="shared" si="6"/>
        <v>0</v>
      </c>
      <c r="AK12" s="47">
        <f t="shared" si="6"/>
        <v>0</v>
      </c>
      <c r="AL12" s="47">
        <f t="shared" si="6"/>
        <v>0</v>
      </c>
      <c r="AM12" s="47">
        <f t="shared" si="6"/>
        <v>0</v>
      </c>
      <c r="AN12" s="47">
        <f t="shared" si="6"/>
        <v>0</v>
      </c>
      <c r="AO12" s="47">
        <f t="shared" si="6"/>
        <v>0</v>
      </c>
      <c r="AP12" s="47">
        <f t="shared" si="6"/>
        <v>0</v>
      </c>
      <c r="AQ12" s="47">
        <f t="shared" si="6"/>
        <v>0</v>
      </c>
      <c r="AR12" s="41">
        <f t="shared" si="7"/>
        <v>0</v>
      </c>
      <c r="AS12" s="34">
        <f t="shared" si="8"/>
        <v>0</v>
      </c>
      <c r="BA12" s="41"/>
    </row>
    <row r="13" spans="1:53" ht="45" customHeight="1">
      <c r="A13" s="123">
        <v>4</v>
      </c>
      <c r="B13" s="123"/>
      <c r="C13" s="123"/>
      <c r="D13" s="124"/>
      <c r="E13" s="25">
        <f t="shared" si="0"/>
        <v>0</v>
      </c>
      <c r="F13" s="39">
        <f t="shared" si="1"/>
        <v>0</v>
      </c>
      <c r="G13" s="210"/>
      <c r="H13" s="211"/>
      <c r="I13" s="126"/>
      <c r="J13" s="2"/>
      <c r="N13" s="41">
        <f t="shared" si="2"/>
        <v>0</v>
      </c>
      <c r="O13" s="47">
        <f t="shared" si="3"/>
        <v>0</v>
      </c>
      <c r="P13" s="47">
        <f t="shared" si="3"/>
        <v>0</v>
      </c>
      <c r="Q13" s="47">
        <f t="shared" si="3"/>
        <v>0</v>
      </c>
      <c r="R13" s="47">
        <f t="shared" si="3"/>
        <v>0</v>
      </c>
      <c r="S13" s="47">
        <f t="shared" si="3"/>
        <v>0</v>
      </c>
      <c r="T13" s="47">
        <f t="shared" si="3"/>
        <v>0</v>
      </c>
      <c r="U13" s="47">
        <f t="shared" si="3"/>
        <v>0</v>
      </c>
      <c r="V13" s="47">
        <f t="shared" si="3"/>
        <v>0</v>
      </c>
      <c r="W13" s="47">
        <f t="shared" si="3"/>
        <v>0</v>
      </c>
      <c r="X13" s="47">
        <f t="shared" si="3"/>
        <v>0</v>
      </c>
      <c r="Y13" s="47">
        <f t="shared" si="3"/>
        <v>0</v>
      </c>
      <c r="Z13" s="47">
        <f t="shared" si="3"/>
        <v>0</v>
      </c>
      <c r="AA13" s="47">
        <f t="shared" si="3"/>
        <v>0</v>
      </c>
      <c r="AB13" s="52">
        <f t="shared" si="4"/>
        <v>0</v>
      </c>
      <c r="AC13" s="41"/>
      <c r="AD13" s="41">
        <f t="shared" si="5"/>
        <v>0</v>
      </c>
      <c r="AE13" s="47">
        <f t="shared" si="6"/>
        <v>0</v>
      </c>
      <c r="AF13" s="47">
        <f t="shared" si="6"/>
        <v>0</v>
      </c>
      <c r="AG13" s="47">
        <f t="shared" si="6"/>
        <v>0</v>
      </c>
      <c r="AH13" s="47">
        <f t="shared" si="6"/>
        <v>0</v>
      </c>
      <c r="AI13" s="47">
        <f t="shared" si="6"/>
        <v>0</v>
      </c>
      <c r="AJ13" s="47">
        <f t="shared" si="6"/>
        <v>0</v>
      </c>
      <c r="AK13" s="47">
        <f t="shared" si="6"/>
        <v>0</v>
      </c>
      <c r="AL13" s="47">
        <f t="shared" si="6"/>
        <v>0</v>
      </c>
      <c r="AM13" s="47">
        <f t="shared" si="6"/>
        <v>0</v>
      </c>
      <c r="AN13" s="47">
        <f t="shared" si="6"/>
        <v>0</v>
      </c>
      <c r="AO13" s="47">
        <f t="shared" si="6"/>
        <v>0</v>
      </c>
      <c r="AP13" s="47">
        <f t="shared" si="6"/>
        <v>0</v>
      </c>
      <c r="AQ13" s="47">
        <f t="shared" si="6"/>
        <v>0</v>
      </c>
      <c r="AR13" s="41">
        <f t="shared" si="7"/>
        <v>0</v>
      </c>
      <c r="AS13" s="34">
        <f t="shared" si="8"/>
        <v>0</v>
      </c>
      <c r="BA13" s="41"/>
    </row>
    <row r="14" spans="1:45" ht="45" customHeight="1">
      <c r="A14" s="123">
        <v>5</v>
      </c>
      <c r="B14" s="123"/>
      <c r="C14" s="123"/>
      <c r="D14" s="124"/>
      <c r="E14" s="25">
        <f t="shared" si="0"/>
        <v>0</v>
      </c>
      <c r="F14" s="39">
        <f t="shared" si="1"/>
        <v>0</v>
      </c>
      <c r="G14" s="210"/>
      <c r="H14" s="211"/>
      <c r="I14" s="126"/>
      <c r="J14" s="2"/>
      <c r="N14" s="41">
        <f t="shared" si="2"/>
        <v>0</v>
      </c>
      <c r="O14" s="47">
        <f t="shared" si="3"/>
        <v>0</v>
      </c>
      <c r="P14" s="47">
        <f t="shared" si="3"/>
        <v>0</v>
      </c>
      <c r="Q14" s="47">
        <f t="shared" si="3"/>
        <v>0</v>
      </c>
      <c r="R14" s="47">
        <f t="shared" si="3"/>
        <v>0</v>
      </c>
      <c r="S14" s="47">
        <f t="shared" si="3"/>
        <v>0</v>
      </c>
      <c r="T14" s="47">
        <f t="shared" si="3"/>
        <v>0</v>
      </c>
      <c r="U14" s="47">
        <f t="shared" si="3"/>
        <v>0</v>
      </c>
      <c r="V14" s="47">
        <f t="shared" si="3"/>
        <v>0</v>
      </c>
      <c r="W14" s="47">
        <f t="shared" si="3"/>
        <v>0</v>
      </c>
      <c r="X14" s="47">
        <f t="shared" si="3"/>
        <v>0</v>
      </c>
      <c r="Y14" s="47">
        <f t="shared" si="3"/>
        <v>0</v>
      </c>
      <c r="Z14" s="47">
        <f t="shared" si="3"/>
        <v>0</v>
      </c>
      <c r="AA14" s="47">
        <f t="shared" si="3"/>
        <v>0</v>
      </c>
      <c r="AB14" s="52">
        <f t="shared" si="4"/>
        <v>0</v>
      </c>
      <c r="AC14" s="41"/>
      <c r="AD14" s="41">
        <f t="shared" si="5"/>
        <v>0</v>
      </c>
      <c r="AE14" s="47">
        <f t="shared" si="6"/>
        <v>0</v>
      </c>
      <c r="AF14" s="47">
        <f t="shared" si="6"/>
        <v>0</v>
      </c>
      <c r="AG14" s="47">
        <f t="shared" si="6"/>
        <v>0</v>
      </c>
      <c r="AH14" s="47">
        <f t="shared" si="6"/>
        <v>0</v>
      </c>
      <c r="AI14" s="47">
        <f t="shared" si="6"/>
        <v>0</v>
      </c>
      <c r="AJ14" s="47">
        <f t="shared" si="6"/>
        <v>0</v>
      </c>
      <c r="AK14" s="47">
        <f t="shared" si="6"/>
        <v>0</v>
      </c>
      <c r="AL14" s="47">
        <f t="shared" si="6"/>
        <v>0</v>
      </c>
      <c r="AM14" s="47">
        <f t="shared" si="6"/>
        <v>0</v>
      </c>
      <c r="AN14" s="47">
        <f t="shared" si="6"/>
        <v>0</v>
      </c>
      <c r="AO14" s="47">
        <f t="shared" si="6"/>
        <v>0</v>
      </c>
      <c r="AP14" s="47">
        <f t="shared" si="6"/>
        <v>0</v>
      </c>
      <c r="AQ14" s="47">
        <f t="shared" si="6"/>
        <v>0</v>
      </c>
      <c r="AR14" s="41">
        <f t="shared" si="7"/>
        <v>0</v>
      </c>
      <c r="AS14" s="34">
        <f t="shared" si="8"/>
        <v>0</v>
      </c>
    </row>
    <row r="15" spans="1:45" ht="45" customHeight="1">
      <c r="A15" s="123">
        <v>6</v>
      </c>
      <c r="B15" s="123"/>
      <c r="C15" s="123"/>
      <c r="D15" s="124"/>
      <c r="E15" s="25">
        <f t="shared" si="0"/>
        <v>0</v>
      </c>
      <c r="F15" s="39">
        <f t="shared" si="1"/>
        <v>0</v>
      </c>
      <c r="G15" s="210"/>
      <c r="H15" s="211"/>
      <c r="I15" s="126"/>
      <c r="J15" s="1"/>
      <c r="N15" s="41">
        <f t="shared" si="2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3"/>
        <v>0</v>
      </c>
      <c r="V15" s="47">
        <f t="shared" si="3"/>
        <v>0</v>
      </c>
      <c r="W15" s="47">
        <f t="shared" si="3"/>
        <v>0</v>
      </c>
      <c r="X15" s="47">
        <f t="shared" si="3"/>
        <v>0</v>
      </c>
      <c r="Y15" s="47">
        <f t="shared" si="3"/>
        <v>0</v>
      </c>
      <c r="Z15" s="47">
        <f t="shared" si="3"/>
        <v>0</v>
      </c>
      <c r="AA15" s="47">
        <f t="shared" si="3"/>
        <v>0</v>
      </c>
      <c r="AB15" s="52">
        <f t="shared" si="4"/>
        <v>0</v>
      </c>
      <c r="AC15" s="41"/>
      <c r="AD15" s="41">
        <f t="shared" si="5"/>
        <v>0</v>
      </c>
      <c r="AE15" s="47">
        <f t="shared" si="6"/>
        <v>0</v>
      </c>
      <c r="AF15" s="47">
        <f t="shared" si="6"/>
        <v>0</v>
      </c>
      <c r="AG15" s="47">
        <f t="shared" si="6"/>
        <v>0</v>
      </c>
      <c r="AH15" s="47">
        <f t="shared" si="6"/>
        <v>0</v>
      </c>
      <c r="AI15" s="47">
        <f t="shared" si="6"/>
        <v>0</v>
      </c>
      <c r="AJ15" s="47">
        <f t="shared" si="6"/>
        <v>0</v>
      </c>
      <c r="AK15" s="47">
        <f t="shared" si="6"/>
        <v>0</v>
      </c>
      <c r="AL15" s="47">
        <f t="shared" si="6"/>
        <v>0</v>
      </c>
      <c r="AM15" s="47">
        <f t="shared" si="6"/>
        <v>0</v>
      </c>
      <c r="AN15" s="47">
        <f t="shared" si="6"/>
        <v>0</v>
      </c>
      <c r="AO15" s="47">
        <f t="shared" si="6"/>
        <v>0</v>
      </c>
      <c r="AP15" s="47">
        <f t="shared" si="6"/>
        <v>0</v>
      </c>
      <c r="AQ15" s="47">
        <f t="shared" si="6"/>
        <v>0</v>
      </c>
      <c r="AR15" s="41">
        <f t="shared" si="7"/>
        <v>0</v>
      </c>
      <c r="AS15" s="34">
        <f t="shared" si="8"/>
        <v>0</v>
      </c>
    </row>
    <row r="16" spans="1:45" ht="45" customHeight="1">
      <c r="A16" s="123">
        <v>7</v>
      </c>
      <c r="B16" s="123"/>
      <c r="C16" s="123"/>
      <c r="D16" s="124"/>
      <c r="E16" s="25">
        <f t="shared" si="0"/>
        <v>0</v>
      </c>
      <c r="F16" s="39">
        <f t="shared" si="1"/>
        <v>0</v>
      </c>
      <c r="G16" s="210"/>
      <c r="H16" s="211"/>
      <c r="I16" s="126"/>
      <c r="N16" s="41">
        <f t="shared" si="2"/>
        <v>0</v>
      </c>
      <c r="O16" s="47">
        <f t="shared" si="3"/>
        <v>0</v>
      </c>
      <c r="P16" s="47">
        <f t="shared" si="3"/>
        <v>0</v>
      </c>
      <c r="Q16" s="47">
        <f t="shared" si="3"/>
        <v>0</v>
      </c>
      <c r="R16" s="47">
        <f t="shared" si="3"/>
        <v>0</v>
      </c>
      <c r="S16" s="47">
        <f t="shared" si="3"/>
        <v>0</v>
      </c>
      <c r="T16" s="47">
        <f t="shared" si="3"/>
        <v>0</v>
      </c>
      <c r="U16" s="47">
        <f t="shared" si="3"/>
        <v>0</v>
      </c>
      <c r="V16" s="47">
        <f t="shared" si="3"/>
        <v>0</v>
      </c>
      <c r="W16" s="47">
        <f t="shared" si="3"/>
        <v>0</v>
      </c>
      <c r="X16" s="47">
        <f t="shared" si="3"/>
        <v>0</v>
      </c>
      <c r="Y16" s="47">
        <f t="shared" si="3"/>
        <v>0</v>
      </c>
      <c r="Z16" s="47">
        <f t="shared" si="3"/>
        <v>0</v>
      </c>
      <c r="AA16" s="47">
        <f t="shared" si="3"/>
        <v>0</v>
      </c>
      <c r="AB16" s="52">
        <f t="shared" si="4"/>
        <v>0</v>
      </c>
      <c r="AC16" s="41"/>
      <c r="AD16" s="41">
        <f t="shared" si="5"/>
        <v>0</v>
      </c>
      <c r="AE16" s="47">
        <f t="shared" si="6"/>
        <v>0</v>
      </c>
      <c r="AF16" s="47">
        <f t="shared" si="6"/>
        <v>0</v>
      </c>
      <c r="AG16" s="47">
        <f t="shared" si="6"/>
        <v>0</v>
      </c>
      <c r="AH16" s="47">
        <f t="shared" si="6"/>
        <v>0</v>
      </c>
      <c r="AI16" s="47">
        <f t="shared" si="6"/>
        <v>0</v>
      </c>
      <c r="AJ16" s="47">
        <f t="shared" si="6"/>
        <v>0</v>
      </c>
      <c r="AK16" s="47">
        <f t="shared" si="6"/>
        <v>0</v>
      </c>
      <c r="AL16" s="47">
        <f t="shared" si="6"/>
        <v>0</v>
      </c>
      <c r="AM16" s="47">
        <f t="shared" si="6"/>
        <v>0</v>
      </c>
      <c r="AN16" s="47">
        <f t="shared" si="6"/>
        <v>0</v>
      </c>
      <c r="AO16" s="47">
        <f t="shared" si="6"/>
        <v>0</v>
      </c>
      <c r="AP16" s="47">
        <f t="shared" si="6"/>
        <v>0</v>
      </c>
      <c r="AQ16" s="47">
        <f t="shared" si="6"/>
        <v>0</v>
      </c>
      <c r="AR16" s="41">
        <f t="shared" si="7"/>
        <v>0</v>
      </c>
      <c r="AS16" s="34">
        <f t="shared" si="8"/>
        <v>0</v>
      </c>
    </row>
    <row r="17" spans="1:45" ht="45" customHeight="1">
      <c r="A17" s="123">
        <v>8</v>
      </c>
      <c r="B17" s="123"/>
      <c r="C17" s="123"/>
      <c r="D17" s="124"/>
      <c r="E17" s="25">
        <f t="shared" si="0"/>
        <v>0</v>
      </c>
      <c r="F17" s="39">
        <f t="shared" si="1"/>
        <v>0</v>
      </c>
      <c r="G17" s="210"/>
      <c r="H17" s="211"/>
      <c r="I17" s="126"/>
      <c r="N17" s="41">
        <f t="shared" si="2"/>
        <v>0</v>
      </c>
      <c r="O17" s="47">
        <f t="shared" si="3"/>
        <v>0</v>
      </c>
      <c r="P17" s="47">
        <f t="shared" si="3"/>
        <v>0</v>
      </c>
      <c r="Q17" s="47">
        <f t="shared" si="3"/>
        <v>0</v>
      </c>
      <c r="R17" s="47">
        <f t="shared" si="3"/>
        <v>0</v>
      </c>
      <c r="S17" s="47">
        <f t="shared" si="3"/>
        <v>0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47">
        <f t="shared" si="3"/>
        <v>0</v>
      </c>
      <c r="AB17" s="52">
        <f t="shared" si="4"/>
        <v>0</v>
      </c>
      <c r="AC17" s="41"/>
      <c r="AD17" s="41">
        <f t="shared" si="5"/>
        <v>0</v>
      </c>
      <c r="AE17" s="47">
        <f t="shared" si="6"/>
        <v>0</v>
      </c>
      <c r="AF17" s="47">
        <f t="shared" si="6"/>
        <v>0</v>
      </c>
      <c r="AG17" s="47">
        <f t="shared" si="6"/>
        <v>0</v>
      </c>
      <c r="AH17" s="47">
        <f t="shared" si="6"/>
        <v>0</v>
      </c>
      <c r="AI17" s="47">
        <f t="shared" si="6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M17" s="47">
        <f t="shared" si="6"/>
        <v>0</v>
      </c>
      <c r="AN17" s="47">
        <f t="shared" si="6"/>
        <v>0</v>
      </c>
      <c r="AO17" s="47">
        <f t="shared" si="6"/>
        <v>0</v>
      </c>
      <c r="AP17" s="47">
        <f t="shared" si="6"/>
        <v>0</v>
      </c>
      <c r="AQ17" s="47">
        <f t="shared" si="6"/>
        <v>0</v>
      </c>
      <c r="AR17" s="41">
        <f t="shared" si="7"/>
        <v>0</v>
      </c>
      <c r="AS17" s="34">
        <f t="shared" si="8"/>
        <v>0</v>
      </c>
    </row>
    <row r="18" spans="1:45" ht="45" customHeight="1">
      <c r="A18" s="123">
        <v>9</v>
      </c>
      <c r="B18" s="123"/>
      <c r="C18" s="123"/>
      <c r="D18" s="124"/>
      <c r="E18" s="25">
        <f t="shared" si="0"/>
        <v>0</v>
      </c>
      <c r="F18" s="39">
        <f t="shared" si="1"/>
        <v>0</v>
      </c>
      <c r="G18" s="210"/>
      <c r="H18" s="211"/>
      <c r="I18" s="126"/>
      <c r="N18" s="41">
        <f t="shared" si="2"/>
        <v>0</v>
      </c>
      <c r="O18" s="47">
        <f t="shared" si="3"/>
        <v>0</v>
      </c>
      <c r="P18" s="47">
        <f t="shared" si="3"/>
        <v>0</v>
      </c>
      <c r="Q18" s="47">
        <f t="shared" si="3"/>
        <v>0</v>
      </c>
      <c r="R18" s="47">
        <f t="shared" si="3"/>
        <v>0</v>
      </c>
      <c r="S18" s="47">
        <f t="shared" si="3"/>
        <v>0</v>
      </c>
      <c r="T18" s="47">
        <f t="shared" si="3"/>
        <v>0</v>
      </c>
      <c r="U18" s="47">
        <f t="shared" si="3"/>
        <v>0</v>
      </c>
      <c r="V18" s="47">
        <f t="shared" si="3"/>
        <v>0</v>
      </c>
      <c r="W18" s="47">
        <f t="shared" si="3"/>
        <v>0</v>
      </c>
      <c r="X18" s="47">
        <f t="shared" si="3"/>
        <v>0</v>
      </c>
      <c r="Y18" s="47">
        <f t="shared" si="3"/>
        <v>0</v>
      </c>
      <c r="Z18" s="47">
        <f t="shared" si="3"/>
        <v>0</v>
      </c>
      <c r="AA18" s="47">
        <f t="shared" si="3"/>
        <v>0</v>
      </c>
      <c r="AB18" s="52">
        <f t="shared" si="4"/>
        <v>0</v>
      </c>
      <c r="AC18" s="41"/>
      <c r="AD18" s="41">
        <f t="shared" si="5"/>
        <v>0</v>
      </c>
      <c r="AE18" s="47">
        <f t="shared" si="6"/>
        <v>0</v>
      </c>
      <c r="AF18" s="47">
        <f t="shared" si="6"/>
        <v>0</v>
      </c>
      <c r="AG18" s="47">
        <f t="shared" si="6"/>
        <v>0</v>
      </c>
      <c r="AH18" s="47">
        <f t="shared" si="6"/>
        <v>0</v>
      </c>
      <c r="AI18" s="47">
        <f t="shared" si="6"/>
        <v>0</v>
      </c>
      <c r="AJ18" s="47">
        <f t="shared" si="6"/>
        <v>0</v>
      </c>
      <c r="AK18" s="47">
        <f t="shared" si="6"/>
        <v>0</v>
      </c>
      <c r="AL18" s="47">
        <f t="shared" si="6"/>
        <v>0</v>
      </c>
      <c r="AM18" s="47">
        <f t="shared" si="6"/>
        <v>0</v>
      </c>
      <c r="AN18" s="47">
        <f t="shared" si="6"/>
        <v>0</v>
      </c>
      <c r="AO18" s="47">
        <f t="shared" si="6"/>
        <v>0</v>
      </c>
      <c r="AP18" s="47">
        <f t="shared" si="6"/>
        <v>0</v>
      </c>
      <c r="AQ18" s="47">
        <f t="shared" si="6"/>
        <v>0</v>
      </c>
      <c r="AR18" s="41">
        <f t="shared" si="7"/>
        <v>0</v>
      </c>
      <c r="AS18" s="34">
        <f t="shared" si="8"/>
        <v>0</v>
      </c>
    </row>
    <row r="19" spans="1:45" ht="45" customHeight="1">
      <c r="A19" s="123">
        <v>10</v>
      </c>
      <c r="B19" s="123"/>
      <c r="C19" s="123"/>
      <c r="D19" s="124"/>
      <c r="E19" s="25">
        <f t="shared" si="0"/>
        <v>0</v>
      </c>
      <c r="F19" s="39">
        <f t="shared" si="1"/>
        <v>0</v>
      </c>
      <c r="G19" s="210"/>
      <c r="H19" s="211"/>
      <c r="I19" s="126"/>
      <c r="N19" s="41">
        <f t="shared" si="2"/>
        <v>0</v>
      </c>
      <c r="O19" s="47">
        <f t="shared" si="3"/>
        <v>0</v>
      </c>
      <c r="P19" s="47">
        <f t="shared" si="3"/>
        <v>0</v>
      </c>
      <c r="Q19" s="47">
        <f t="shared" si="3"/>
        <v>0</v>
      </c>
      <c r="R19" s="47">
        <f t="shared" si="3"/>
        <v>0</v>
      </c>
      <c r="S19" s="47">
        <f t="shared" si="3"/>
        <v>0</v>
      </c>
      <c r="T19" s="47">
        <f t="shared" si="3"/>
        <v>0</v>
      </c>
      <c r="U19" s="47">
        <f t="shared" si="3"/>
        <v>0</v>
      </c>
      <c r="V19" s="47">
        <f t="shared" si="3"/>
        <v>0</v>
      </c>
      <c r="W19" s="47">
        <f t="shared" si="3"/>
        <v>0</v>
      </c>
      <c r="X19" s="47">
        <f t="shared" si="3"/>
        <v>0</v>
      </c>
      <c r="Y19" s="47">
        <f t="shared" si="3"/>
        <v>0</v>
      </c>
      <c r="Z19" s="47">
        <f t="shared" si="3"/>
        <v>0</v>
      </c>
      <c r="AA19" s="47">
        <f t="shared" si="3"/>
        <v>0</v>
      </c>
      <c r="AB19" s="52">
        <f t="shared" si="4"/>
        <v>0</v>
      </c>
      <c r="AC19" s="41"/>
      <c r="AD19" s="41">
        <f t="shared" si="5"/>
        <v>0</v>
      </c>
      <c r="AE19" s="47">
        <f t="shared" si="6"/>
        <v>0</v>
      </c>
      <c r="AF19" s="47">
        <f t="shared" si="6"/>
        <v>0</v>
      </c>
      <c r="AG19" s="47">
        <f t="shared" si="6"/>
        <v>0</v>
      </c>
      <c r="AH19" s="47">
        <f t="shared" si="6"/>
        <v>0</v>
      </c>
      <c r="AI19" s="47">
        <f t="shared" si="6"/>
        <v>0</v>
      </c>
      <c r="AJ19" s="47">
        <f t="shared" si="6"/>
        <v>0</v>
      </c>
      <c r="AK19" s="47">
        <f t="shared" si="6"/>
        <v>0</v>
      </c>
      <c r="AL19" s="47">
        <f t="shared" si="6"/>
        <v>0</v>
      </c>
      <c r="AM19" s="47">
        <f t="shared" si="6"/>
        <v>0</v>
      </c>
      <c r="AN19" s="47">
        <f t="shared" si="6"/>
        <v>0</v>
      </c>
      <c r="AO19" s="47">
        <f t="shared" si="6"/>
        <v>0</v>
      </c>
      <c r="AP19" s="47">
        <f t="shared" si="6"/>
        <v>0</v>
      </c>
      <c r="AQ19" s="47">
        <f t="shared" si="6"/>
        <v>0</v>
      </c>
      <c r="AR19" s="41">
        <f t="shared" si="7"/>
        <v>0</v>
      </c>
      <c r="AS19" s="34">
        <f t="shared" si="8"/>
        <v>0</v>
      </c>
    </row>
    <row r="20" spans="1:45" ht="45" customHeight="1">
      <c r="A20" s="123">
        <v>11</v>
      </c>
      <c r="B20" s="123"/>
      <c r="C20" s="123"/>
      <c r="D20" s="124"/>
      <c r="E20" s="25">
        <f>B20*D20</f>
        <v>0</v>
      </c>
      <c r="F20" s="39">
        <f>E20*PI()*C20^2/4*7.85/1000</f>
        <v>0</v>
      </c>
      <c r="G20" s="210"/>
      <c r="H20" s="211"/>
      <c r="I20" s="126"/>
      <c r="N20" s="41">
        <f t="shared" si="2"/>
        <v>0</v>
      </c>
      <c r="O20" s="47">
        <f t="shared" si="3"/>
        <v>0</v>
      </c>
      <c r="P20" s="47">
        <f t="shared" si="3"/>
        <v>0</v>
      </c>
      <c r="Q20" s="47">
        <f t="shared" si="3"/>
        <v>0</v>
      </c>
      <c r="R20" s="47">
        <f t="shared" si="3"/>
        <v>0</v>
      </c>
      <c r="S20" s="47">
        <f t="shared" si="3"/>
        <v>0</v>
      </c>
      <c r="T20" s="47">
        <f t="shared" si="3"/>
        <v>0</v>
      </c>
      <c r="U20" s="47">
        <f t="shared" si="3"/>
        <v>0</v>
      </c>
      <c r="V20" s="47">
        <f t="shared" si="3"/>
        <v>0</v>
      </c>
      <c r="W20" s="47">
        <f t="shared" si="3"/>
        <v>0</v>
      </c>
      <c r="X20" s="47">
        <f t="shared" si="3"/>
        <v>0</v>
      </c>
      <c r="Y20" s="47">
        <f t="shared" si="3"/>
        <v>0</v>
      </c>
      <c r="Z20" s="47">
        <f t="shared" si="3"/>
        <v>0</v>
      </c>
      <c r="AA20" s="47">
        <f t="shared" si="3"/>
        <v>0</v>
      </c>
      <c r="AB20" s="52">
        <f t="shared" si="4"/>
        <v>0</v>
      </c>
      <c r="AC20" s="41"/>
      <c r="AD20" s="41">
        <f t="shared" si="5"/>
        <v>0</v>
      </c>
      <c r="AE20" s="47">
        <f t="shared" si="6"/>
        <v>0</v>
      </c>
      <c r="AF20" s="47">
        <f t="shared" si="6"/>
        <v>0</v>
      </c>
      <c r="AG20" s="47">
        <f t="shared" si="6"/>
        <v>0</v>
      </c>
      <c r="AH20" s="47">
        <f t="shared" si="6"/>
        <v>0</v>
      </c>
      <c r="AI20" s="47">
        <f t="shared" si="6"/>
        <v>0</v>
      </c>
      <c r="AJ20" s="47">
        <f t="shared" si="6"/>
        <v>0</v>
      </c>
      <c r="AK20" s="47">
        <f t="shared" si="6"/>
        <v>0</v>
      </c>
      <c r="AL20" s="47">
        <f t="shared" si="6"/>
        <v>0</v>
      </c>
      <c r="AM20" s="47">
        <f t="shared" si="6"/>
        <v>0</v>
      </c>
      <c r="AN20" s="47">
        <f t="shared" si="6"/>
        <v>0</v>
      </c>
      <c r="AO20" s="47">
        <f t="shared" si="6"/>
        <v>0</v>
      </c>
      <c r="AP20" s="47">
        <f t="shared" si="6"/>
        <v>0</v>
      </c>
      <c r="AQ20" s="47">
        <f t="shared" si="6"/>
        <v>0</v>
      </c>
      <c r="AR20" s="41">
        <f t="shared" si="7"/>
        <v>0</v>
      </c>
      <c r="AS20" s="34">
        <f t="shared" si="8"/>
        <v>0</v>
      </c>
    </row>
    <row r="21" spans="1:45" ht="45" customHeight="1">
      <c r="A21" s="128">
        <v>12</v>
      </c>
      <c r="B21" s="128"/>
      <c r="C21" s="128"/>
      <c r="D21" s="129"/>
      <c r="E21" s="33">
        <f>B21*D21</f>
        <v>0</v>
      </c>
      <c r="F21" s="40">
        <f>E21*PI()*C21^2/4*7.85/1000</f>
        <v>0</v>
      </c>
      <c r="G21" s="212"/>
      <c r="H21" s="213"/>
      <c r="I21" s="127"/>
      <c r="N21" s="41">
        <f t="shared" si="2"/>
        <v>0</v>
      </c>
      <c r="O21" s="50">
        <f t="shared" si="3"/>
        <v>0</v>
      </c>
      <c r="P21" s="50">
        <f t="shared" si="3"/>
        <v>0</v>
      </c>
      <c r="Q21" s="50">
        <f t="shared" si="3"/>
        <v>0</v>
      </c>
      <c r="R21" s="50">
        <f t="shared" si="3"/>
        <v>0</v>
      </c>
      <c r="S21" s="50">
        <f t="shared" si="3"/>
        <v>0</v>
      </c>
      <c r="T21" s="50">
        <f t="shared" si="3"/>
        <v>0</v>
      </c>
      <c r="U21" s="50">
        <f t="shared" si="3"/>
        <v>0</v>
      </c>
      <c r="V21" s="50">
        <f t="shared" si="3"/>
        <v>0</v>
      </c>
      <c r="W21" s="50">
        <f t="shared" si="3"/>
        <v>0</v>
      </c>
      <c r="X21" s="50">
        <f t="shared" si="3"/>
        <v>0</v>
      </c>
      <c r="Y21" s="50">
        <f t="shared" si="3"/>
        <v>0</v>
      </c>
      <c r="Z21" s="50">
        <f t="shared" si="3"/>
        <v>0</v>
      </c>
      <c r="AA21" s="50">
        <f t="shared" si="3"/>
        <v>0</v>
      </c>
      <c r="AB21" s="52">
        <f t="shared" si="4"/>
        <v>0</v>
      </c>
      <c r="AC21" s="41"/>
      <c r="AD21" s="41">
        <f t="shared" si="5"/>
        <v>0</v>
      </c>
      <c r="AE21" s="50">
        <f t="shared" si="6"/>
        <v>0</v>
      </c>
      <c r="AF21" s="50">
        <f t="shared" si="6"/>
        <v>0</v>
      </c>
      <c r="AG21" s="50">
        <f t="shared" si="6"/>
        <v>0</v>
      </c>
      <c r="AH21" s="50">
        <f t="shared" si="6"/>
        <v>0</v>
      </c>
      <c r="AI21" s="50">
        <f t="shared" si="6"/>
        <v>0</v>
      </c>
      <c r="AJ21" s="50">
        <f t="shared" si="6"/>
        <v>0</v>
      </c>
      <c r="AK21" s="50">
        <f t="shared" si="6"/>
        <v>0</v>
      </c>
      <c r="AL21" s="50">
        <f t="shared" si="6"/>
        <v>0</v>
      </c>
      <c r="AM21" s="50">
        <f t="shared" si="6"/>
        <v>0</v>
      </c>
      <c r="AN21" s="50">
        <f t="shared" si="6"/>
        <v>0</v>
      </c>
      <c r="AO21" s="50">
        <f t="shared" si="6"/>
        <v>0</v>
      </c>
      <c r="AP21" s="50">
        <f t="shared" si="6"/>
        <v>0</v>
      </c>
      <c r="AQ21" s="50">
        <f t="shared" si="6"/>
        <v>0</v>
      </c>
      <c r="AR21" s="41">
        <f t="shared" si="7"/>
        <v>0</v>
      </c>
      <c r="AS21" s="34">
        <f t="shared" si="8"/>
        <v>0</v>
      </c>
    </row>
    <row r="22" spans="1:44" ht="20.25" customHeight="1">
      <c r="A22" s="135">
        <f>COUNT(B10:B21)</f>
        <v>0</v>
      </c>
      <c r="B22" s="135" t="s">
        <v>45</v>
      </c>
      <c r="C22" s="135"/>
      <c r="D22" s="136" t="s">
        <v>38</v>
      </c>
      <c r="E22" s="137">
        <f>SUM(E10:E21)</f>
        <v>0</v>
      </c>
      <c r="F22" s="137">
        <f>SUM(F10:F21)</f>
        <v>0</v>
      </c>
      <c r="G22" s="135"/>
      <c r="H22" s="135"/>
      <c r="I22" s="135"/>
      <c r="L22" s="42"/>
      <c r="N22" s="41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1"/>
      <c r="AC22" s="41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1"/>
    </row>
    <row r="23" spans="1:66" s="30" customFormat="1" ht="20.25" customHeight="1">
      <c r="A23" s="138"/>
      <c r="B23" s="138"/>
      <c r="C23" s="138"/>
      <c r="D23" s="139"/>
      <c r="E23" s="140"/>
      <c r="F23" s="140"/>
      <c r="G23" s="138"/>
      <c r="H23" s="138"/>
      <c r="I23" s="138"/>
      <c r="M23" s="41"/>
      <c r="N23" s="38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38"/>
      <c r="AC23" s="34"/>
      <c r="AD23" s="34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34"/>
      <c r="AS23" s="34"/>
      <c r="AT23" s="34"/>
      <c r="AU23" s="34"/>
      <c r="AV23" s="34"/>
      <c r="AW23" s="34"/>
      <c r="AX23" s="34"/>
      <c r="AY23" s="3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</row>
    <row r="24" spans="1:9" ht="15.75" customHeight="1">
      <c r="A24" s="69" t="s">
        <v>72</v>
      </c>
      <c r="B24" s="8"/>
      <c r="C24" s="7"/>
      <c r="D24" s="8"/>
      <c r="E24" s="8"/>
      <c r="F24" s="8"/>
      <c r="G24" s="8"/>
      <c r="H24" s="8"/>
      <c r="I24" s="8"/>
    </row>
    <row r="25" spans="1:28" ht="15.75" customHeight="1">
      <c r="A25" s="121" t="str">
        <f>version</f>
        <v>Version 03/2023 hs/gg</v>
      </c>
      <c r="B25" s="8"/>
      <c r="C25" s="8"/>
      <c r="D25" s="8"/>
      <c r="E25" s="8"/>
      <c r="F25" s="7"/>
      <c r="G25" s="8"/>
      <c r="H25" s="8"/>
      <c r="I25" s="8"/>
      <c r="AB25" s="52"/>
    </row>
    <row r="26" spans="1:45" ht="15.75" customHeight="1">
      <c r="A26" s="141"/>
      <c r="B26" s="135"/>
      <c r="C26" s="135"/>
      <c r="D26" s="135"/>
      <c r="E26" s="69"/>
      <c r="F26" s="69"/>
      <c r="G26" s="8"/>
      <c r="H26" s="8"/>
      <c r="I26" s="8"/>
      <c r="AB26" s="52"/>
      <c r="AS26" s="35"/>
    </row>
    <row r="27" spans="1:45" ht="15.75" customHeight="1">
      <c r="A27" s="141"/>
      <c r="B27" s="135"/>
      <c r="C27" s="135"/>
      <c r="D27" s="135"/>
      <c r="E27" s="135"/>
      <c r="F27" s="135"/>
      <c r="G27" s="8"/>
      <c r="H27" s="8"/>
      <c r="I27" s="8"/>
      <c r="AB27" s="52"/>
      <c r="AS27" s="35"/>
    </row>
    <row r="28" spans="1:28" ht="15.75" customHeight="1">
      <c r="A28" s="71" t="s">
        <v>80</v>
      </c>
      <c r="B28" s="8"/>
      <c r="C28" s="8"/>
      <c r="D28" s="8"/>
      <c r="E28" s="8"/>
      <c r="F28" s="8"/>
      <c r="G28" s="142"/>
      <c r="H28" s="143"/>
      <c r="I28" s="8"/>
      <c r="AB28" s="52"/>
    </row>
    <row r="29" spans="1:28" ht="15.75" customHeight="1">
      <c r="A29" s="7" t="s">
        <v>70</v>
      </c>
      <c r="B29" s="8"/>
      <c r="C29" s="8"/>
      <c r="D29" s="8"/>
      <c r="E29" s="8"/>
      <c r="F29" s="8"/>
      <c r="G29" s="8"/>
      <c r="H29" s="8"/>
      <c r="I29" s="8"/>
      <c r="AB29" s="52"/>
    </row>
    <row r="30" spans="1:28" ht="15.75" customHeight="1">
      <c r="A30" s="8"/>
      <c r="B30" s="8"/>
      <c r="C30" s="8"/>
      <c r="D30" s="144"/>
      <c r="E30" s="144"/>
      <c r="F30" s="144"/>
      <c r="G30" s="8"/>
      <c r="H30" s="8"/>
      <c r="I30" s="8"/>
      <c r="AB30" s="52"/>
    </row>
    <row r="31" spans="1:28" ht="15.75" customHeight="1">
      <c r="A31" s="8"/>
      <c r="B31" s="8"/>
      <c r="C31" s="8"/>
      <c r="D31" s="8"/>
      <c r="E31" s="8"/>
      <c r="F31" s="8"/>
      <c r="G31" s="7" t="s">
        <v>1</v>
      </c>
      <c r="H31" s="7" t="s">
        <v>40</v>
      </c>
      <c r="I31" s="8"/>
      <c r="L31" s="3"/>
      <c r="AB31" s="52"/>
    </row>
    <row r="32" spans="1:28" ht="15.75" customHeight="1">
      <c r="A32" s="8"/>
      <c r="B32" s="8"/>
      <c r="C32" s="8"/>
      <c r="D32" s="8"/>
      <c r="E32" s="8"/>
      <c r="F32" s="8"/>
      <c r="G32" s="130">
        <f>Liste</f>
        <v>0</v>
      </c>
      <c r="H32" s="54">
        <v>2</v>
      </c>
      <c r="I32" s="8"/>
      <c r="L32" s="3"/>
      <c r="AB32" s="52"/>
    </row>
    <row r="33" spans="1:28" ht="15.75" customHeight="1">
      <c r="A33" s="8"/>
      <c r="B33" s="8"/>
      <c r="C33" s="8"/>
      <c r="D33" s="8"/>
      <c r="E33" s="8"/>
      <c r="F33" s="8"/>
      <c r="G33" s="120" t="s">
        <v>3</v>
      </c>
      <c r="H33" s="120" t="s">
        <v>2</v>
      </c>
      <c r="I33" s="8"/>
      <c r="L33" s="3"/>
      <c r="AB33" s="52"/>
    </row>
    <row r="34" spans="1:28" ht="15.75" customHeight="1">
      <c r="A34" s="131" t="str">
        <f>A5</f>
        <v>Bewehrungsstahl  gemäss SIA 262</v>
      </c>
      <c r="B34" s="8"/>
      <c r="C34" s="8"/>
      <c r="D34" s="8"/>
      <c r="E34" s="8"/>
      <c r="F34" s="8"/>
      <c r="G34" s="130">
        <f>Plan</f>
        <v>0</v>
      </c>
      <c r="H34" s="132">
        <f>Datum</f>
        <v>0</v>
      </c>
      <c r="I34" s="8"/>
      <c r="J34" s="1"/>
      <c r="K34" s="58" t="str">
        <f>K5</f>
        <v>Graue Felder = Eingabefelder</v>
      </c>
      <c r="L34" s="3"/>
      <c r="AB34" s="52"/>
    </row>
    <row r="35" spans="1:28" ht="15.75" customHeight="1">
      <c r="A35" s="157" t="str">
        <f>A6</f>
        <v>Güte:</v>
      </c>
      <c r="B35" s="158" t="str">
        <f>B6</f>
        <v>B500B</v>
      </c>
      <c r="C35" s="159"/>
      <c r="D35" s="160" t="str">
        <f>D6</f>
        <v>d8 bis d40</v>
      </c>
      <c r="E35" s="8"/>
      <c r="F35" s="8"/>
      <c r="G35" s="8"/>
      <c r="H35" s="8"/>
      <c r="I35" s="8"/>
      <c r="AB35" s="52"/>
    </row>
    <row r="36" spans="1:44" ht="15.75" customHeight="1">
      <c r="A36" s="131"/>
      <c r="B36" s="8"/>
      <c r="C36" s="8"/>
      <c r="D36" s="8"/>
      <c r="E36" s="8"/>
      <c r="F36" s="8"/>
      <c r="G36" s="8"/>
      <c r="H36" s="8"/>
      <c r="I36" s="8"/>
      <c r="N36" s="41"/>
      <c r="O36" s="44" t="s">
        <v>44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52"/>
      <c r="AC36" s="41"/>
      <c r="AD36" s="41"/>
      <c r="AE36" s="44" t="s">
        <v>9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</row>
    <row r="37" spans="1:44" ht="15.75" customHeight="1">
      <c r="A37" s="200" t="str">
        <f aca="true" t="shared" si="9" ref="A37:G37">A8</f>
        <v>Pos.</v>
      </c>
      <c r="B37" s="200" t="str">
        <f t="shared" si="9"/>
        <v>Stück</v>
      </c>
      <c r="C37" s="133" t="str">
        <f t="shared" si="9"/>
        <v>Ø</v>
      </c>
      <c r="D37" s="133" t="str">
        <f t="shared" si="9"/>
        <v>Abgew.</v>
      </c>
      <c r="E37" s="133" t="str">
        <f t="shared" si="9"/>
        <v>Total</v>
      </c>
      <c r="F37" s="202" t="str">
        <f t="shared" si="9"/>
        <v>kg</v>
      </c>
      <c r="G37" s="204" t="str">
        <f t="shared" si="9"/>
        <v>Form (cm)</v>
      </c>
      <c r="H37" s="205"/>
      <c r="I37" s="198" t="str">
        <f>I8</f>
        <v>Fix (f) / Bearbeitet (b)</v>
      </c>
      <c r="J37" s="1"/>
      <c r="K37" t="str">
        <f>K8</f>
        <v>Als Kopiervorlage. Bitte Mass abändern.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52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</row>
    <row r="38" spans="1:44" ht="45" customHeight="1">
      <c r="A38" s="201"/>
      <c r="B38" s="201"/>
      <c r="C38" s="134" t="str">
        <f>C9</f>
        <v>mm</v>
      </c>
      <c r="D38" s="134" t="str">
        <f>D9</f>
        <v>Länge m</v>
      </c>
      <c r="E38" s="134" t="str">
        <f>E9</f>
        <v>Länge m</v>
      </c>
      <c r="F38" s="203"/>
      <c r="G38" s="206"/>
      <c r="H38" s="207"/>
      <c r="I38" s="199" t="s">
        <v>42</v>
      </c>
      <c r="J38" s="1"/>
      <c r="K38" s="1" t="str">
        <f>K9</f>
        <v>Häufig verwendete Formen</v>
      </c>
      <c r="L38" s="1"/>
      <c r="N38" s="41" t="s">
        <v>65</v>
      </c>
      <c r="O38" s="46">
        <v>6</v>
      </c>
      <c r="P38" s="46">
        <v>8</v>
      </c>
      <c r="Q38" s="46">
        <v>10</v>
      </c>
      <c r="R38" s="46">
        <v>12</v>
      </c>
      <c r="S38" s="46">
        <v>14</v>
      </c>
      <c r="T38" s="46">
        <v>16</v>
      </c>
      <c r="U38" s="46">
        <v>18</v>
      </c>
      <c r="V38" s="46">
        <v>20</v>
      </c>
      <c r="W38" s="46">
        <v>22</v>
      </c>
      <c r="X38" s="46">
        <v>26</v>
      </c>
      <c r="Y38" s="46">
        <v>30</v>
      </c>
      <c r="Z38" s="46">
        <v>34</v>
      </c>
      <c r="AA38" s="46">
        <v>40</v>
      </c>
      <c r="AB38" s="52"/>
      <c r="AC38" s="41"/>
      <c r="AD38" s="41" t="s">
        <v>65</v>
      </c>
      <c r="AE38" s="46">
        <v>6</v>
      </c>
      <c r="AF38" s="46">
        <v>8</v>
      </c>
      <c r="AG38" s="46">
        <v>10</v>
      </c>
      <c r="AH38" s="46">
        <v>12</v>
      </c>
      <c r="AI38" s="46">
        <v>14</v>
      </c>
      <c r="AJ38" s="46">
        <v>16</v>
      </c>
      <c r="AK38" s="46">
        <v>18</v>
      </c>
      <c r="AL38" s="46">
        <v>20</v>
      </c>
      <c r="AM38" s="46">
        <v>22</v>
      </c>
      <c r="AN38" s="46">
        <v>26</v>
      </c>
      <c r="AO38" s="46">
        <v>30</v>
      </c>
      <c r="AP38" s="46">
        <v>34</v>
      </c>
      <c r="AQ38" s="46">
        <v>40</v>
      </c>
      <c r="AR38" s="41"/>
    </row>
    <row r="39" spans="1:45" ht="45" customHeight="1">
      <c r="A39" s="123">
        <v>13</v>
      </c>
      <c r="B39" s="123"/>
      <c r="C39" s="123"/>
      <c r="D39" s="124"/>
      <c r="E39" s="25">
        <f aca="true" t="shared" si="10" ref="E39:E50">B39*D39</f>
        <v>0</v>
      </c>
      <c r="F39" s="39">
        <f aca="true" t="shared" si="11" ref="F39:F48">E39*PI()*C39^2/4*7.85/1000</f>
        <v>0</v>
      </c>
      <c r="G39" s="208"/>
      <c r="H39" s="209"/>
      <c r="I39" s="125"/>
      <c r="N39" s="41">
        <f aca="true" t="shared" si="12" ref="N39:N50">IF(I39="f",1,0)</f>
        <v>0</v>
      </c>
      <c r="O39" s="47">
        <f aca="true" t="shared" si="13" ref="O39:AA50">IF($C39=O$9,$F39*$N39,0)</f>
        <v>0</v>
      </c>
      <c r="P39" s="47">
        <f t="shared" si="13"/>
        <v>0</v>
      </c>
      <c r="Q39" s="47">
        <f t="shared" si="13"/>
        <v>0</v>
      </c>
      <c r="R39" s="47">
        <f t="shared" si="13"/>
        <v>0</v>
      </c>
      <c r="S39" s="47">
        <f t="shared" si="13"/>
        <v>0</v>
      </c>
      <c r="T39" s="47">
        <f t="shared" si="13"/>
        <v>0</v>
      </c>
      <c r="U39" s="47">
        <f t="shared" si="13"/>
        <v>0</v>
      </c>
      <c r="V39" s="47">
        <f t="shared" si="13"/>
        <v>0</v>
      </c>
      <c r="W39" s="47">
        <f t="shared" si="13"/>
        <v>0</v>
      </c>
      <c r="X39" s="47">
        <f t="shared" si="13"/>
        <v>0</v>
      </c>
      <c r="Y39" s="47">
        <f t="shared" si="13"/>
        <v>0</v>
      </c>
      <c r="Z39" s="47">
        <f t="shared" si="13"/>
        <v>0</v>
      </c>
      <c r="AA39" s="47">
        <f t="shared" si="13"/>
        <v>0</v>
      </c>
      <c r="AB39" s="52">
        <f aca="true" t="shared" si="14" ref="AB39:AB50">SUM(O39:AA39)</f>
        <v>0</v>
      </c>
      <c r="AC39" s="41"/>
      <c r="AD39" s="41">
        <f aca="true" t="shared" si="15" ref="AD39:AD50">IF(I39="b",1,0)</f>
        <v>0</v>
      </c>
      <c r="AE39" s="47">
        <f aca="true" t="shared" si="16" ref="AE39:AQ50">IF($C39=AE$9,$F39*$AD39,0)</f>
        <v>0</v>
      </c>
      <c r="AF39" s="47">
        <f t="shared" si="16"/>
        <v>0</v>
      </c>
      <c r="AG39" s="47">
        <f t="shared" si="16"/>
        <v>0</v>
      </c>
      <c r="AH39" s="47">
        <f t="shared" si="16"/>
        <v>0</v>
      </c>
      <c r="AI39" s="47">
        <f t="shared" si="16"/>
        <v>0</v>
      </c>
      <c r="AJ39" s="47">
        <f t="shared" si="16"/>
        <v>0</v>
      </c>
      <c r="AK39" s="47">
        <f t="shared" si="16"/>
        <v>0</v>
      </c>
      <c r="AL39" s="47">
        <f t="shared" si="16"/>
        <v>0</v>
      </c>
      <c r="AM39" s="47">
        <f t="shared" si="16"/>
        <v>0</v>
      </c>
      <c r="AN39" s="47">
        <f t="shared" si="16"/>
        <v>0</v>
      </c>
      <c r="AO39" s="47">
        <f t="shared" si="16"/>
        <v>0</v>
      </c>
      <c r="AP39" s="47">
        <f t="shared" si="16"/>
        <v>0</v>
      </c>
      <c r="AQ39" s="47">
        <f t="shared" si="16"/>
        <v>0</v>
      </c>
      <c r="AR39" s="41">
        <f aca="true" t="shared" si="17" ref="AR39:AR50">SUM(AE39:AQ39)</f>
        <v>0</v>
      </c>
      <c r="AS39" s="34">
        <f>SUM(AF39:AR39)</f>
        <v>0</v>
      </c>
    </row>
    <row r="40" spans="1:45" ht="45" customHeight="1">
      <c r="A40" s="123">
        <v>14</v>
      </c>
      <c r="B40" s="123"/>
      <c r="C40" s="123"/>
      <c r="D40" s="124"/>
      <c r="E40" s="25">
        <f t="shared" si="10"/>
        <v>0</v>
      </c>
      <c r="F40" s="39">
        <f t="shared" si="11"/>
        <v>0</v>
      </c>
      <c r="G40" s="210"/>
      <c r="H40" s="211"/>
      <c r="I40" s="126"/>
      <c r="J40" s="1"/>
      <c r="N40" s="41">
        <f t="shared" si="12"/>
        <v>0</v>
      </c>
      <c r="O40" s="47">
        <f t="shared" si="13"/>
        <v>0</v>
      </c>
      <c r="P40" s="47">
        <f t="shared" si="13"/>
        <v>0</v>
      </c>
      <c r="Q40" s="47">
        <f t="shared" si="13"/>
        <v>0</v>
      </c>
      <c r="R40" s="47">
        <f t="shared" si="13"/>
        <v>0</v>
      </c>
      <c r="S40" s="47">
        <f t="shared" si="13"/>
        <v>0</v>
      </c>
      <c r="T40" s="47">
        <f t="shared" si="13"/>
        <v>0</v>
      </c>
      <c r="U40" s="47">
        <f t="shared" si="13"/>
        <v>0</v>
      </c>
      <c r="V40" s="47">
        <f t="shared" si="13"/>
        <v>0</v>
      </c>
      <c r="W40" s="47">
        <f t="shared" si="13"/>
        <v>0</v>
      </c>
      <c r="X40" s="47">
        <f t="shared" si="13"/>
        <v>0</v>
      </c>
      <c r="Y40" s="47">
        <f t="shared" si="13"/>
        <v>0</v>
      </c>
      <c r="Z40" s="47">
        <f t="shared" si="13"/>
        <v>0</v>
      </c>
      <c r="AA40" s="47">
        <f t="shared" si="13"/>
        <v>0</v>
      </c>
      <c r="AB40" s="52">
        <f t="shared" si="14"/>
        <v>0</v>
      </c>
      <c r="AC40" s="41"/>
      <c r="AD40" s="41">
        <f t="shared" si="15"/>
        <v>0</v>
      </c>
      <c r="AE40" s="47">
        <f t="shared" si="16"/>
        <v>0</v>
      </c>
      <c r="AF40" s="47">
        <f t="shared" si="16"/>
        <v>0</v>
      </c>
      <c r="AG40" s="47">
        <f t="shared" si="16"/>
        <v>0</v>
      </c>
      <c r="AH40" s="47">
        <f t="shared" si="16"/>
        <v>0</v>
      </c>
      <c r="AI40" s="47">
        <f t="shared" si="16"/>
        <v>0</v>
      </c>
      <c r="AJ40" s="47">
        <f t="shared" si="16"/>
        <v>0</v>
      </c>
      <c r="AK40" s="47">
        <f t="shared" si="16"/>
        <v>0</v>
      </c>
      <c r="AL40" s="47">
        <f t="shared" si="16"/>
        <v>0</v>
      </c>
      <c r="AM40" s="47">
        <f t="shared" si="16"/>
        <v>0</v>
      </c>
      <c r="AN40" s="47">
        <f t="shared" si="16"/>
        <v>0</v>
      </c>
      <c r="AO40" s="47">
        <f t="shared" si="16"/>
        <v>0</v>
      </c>
      <c r="AP40" s="47">
        <f t="shared" si="16"/>
        <v>0</v>
      </c>
      <c r="AQ40" s="47">
        <f t="shared" si="16"/>
        <v>0</v>
      </c>
      <c r="AR40" s="41">
        <f t="shared" si="17"/>
        <v>0</v>
      </c>
      <c r="AS40" s="34">
        <f aca="true" t="shared" si="18" ref="AS40:AS50">SUM(AF40:AR40)</f>
        <v>0</v>
      </c>
    </row>
    <row r="41" spans="1:45" ht="45" customHeight="1">
      <c r="A41" s="123">
        <v>15</v>
      </c>
      <c r="B41" s="123"/>
      <c r="C41" s="123"/>
      <c r="D41" s="124"/>
      <c r="E41" s="25">
        <f t="shared" si="10"/>
        <v>0</v>
      </c>
      <c r="F41" s="39">
        <f t="shared" si="11"/>
        <v>0</v>
      </c>
      <c r="G41" s="210"/>
      <c r="H41" s="211"/>
      <c r="I41" s="126"/>
      <c r="N41" s="41">
        <f t="shared" si="12"/>
        <v>0</v>
      </c>
      <c r="O41" s="47">
        <f t="shared" si="13"/>
        <v>0</v>
      </c>
      <c r="P41" s="47">
        <f t="shared" si="13"/>
        <v>0</v>
      </c>
      <c r="Q41" s="47">
        <f t="shared" si="13"/>
        <v>0</v>
      </c>
      <c r="R41" s="47">
        <f t="shared" si="13"/>
        <v>0</v>
      </c>
      <c r="S41" s="47">
        <f t="shared" si="13"/>
        <v>0</v>
      </c>
      <c r="T41" s="47">
        <f t="shared" si="13"/>
        <v>0</v>
      </c>
      <c r="U41" s="47">
        <f t="shared" si="13"/>
        <v>0</v>
      </c>
      <c r="V41" s="47">
        <f t="shared" si="13"/>
        <v>0</v>
      </c>
      <c r="W41" s="47">
        <f t="shared" si="13"/>
        <v>0</v>
      </c>
      <c r="X41" s="47">
        <f t="shared" si="13"/>
        <v>0</v>
      </c>
      <c r="Y41" s="47">
        <f t="shared" si="13"/>
        <v>0</v>
      </c>
      <c r="Z41" s="47">
        <f t="shared" si="13"/>
        <v>0</v>
      </c>
      <c r="AA41" s="47">
        <f t="shared" si="13"/>
        <v>0</v>
      </c>
      <c r="AB41" s="52">
        <f t="shared" si="14"/>
        <v>0</v>
      </c>
      <c r="AC41" s="41"/>
      <c r="AD41" s="41">
        <f t="shared" si="15"/>
        <v>0</v>
      </c>
      <c r="AE41" s="47">
        <f t="shared" si="16"/>
        <v>0</v>
      </c>
      <c r="AF41" s="47">
        <f t="shared" si="16"/>
        <v>0</v>
      </c>
      <c r="AG41" s="47">
        <f t="shared" si="16"/>
        <v>0</v>
      </c>
      <c r="AH41" s="47">
        <f t="shared" si="16"/>
        <v>0</v>
      </c>
      <c r="AI41" s="47">
        <f t="shared" si="16"/>
        <v>0</v>
      </c>
      <c r="AJ41" s="47">
        <f t="shared" si="16"/>
        <v>0</v>
      </c>
      <c r="AK41" s="47">
        <f t="shared" si="16"/>
        <v>0</v>
      </c>
      <c r="AL41" s="47">
        <f t="shared" si="16"/>
        <v>0</v>
      </c>
      <c r="AM41" s="47">
        <f t="shared" si="16"/>
        <v>0</v>
      </c>
      <c r="AN41" s="47">
        <f t="shared" si="16"/>
        <v>0</v>
      </c>
      <c r="AO41" s="47">
        <f t="shared" si="16"/>
        <v>0</v>
      </c>
      <c r="AP41" s="47">
        <f t="shared" si="16"/>
        <v>0</v>
      </c>
      <c r="AQ41" s="47">
        <f t="shared" si="16"/>
        <v>0</v>
      </c>
      <c r="AR41" s="41">
        <f t="shared" si="17"/>
        <v>0</v>
      </c>
      <c r="AS41" s="34">
        <f t="shared" si="18"/>
        <v>0</v>
      </c>
    </row>
    <row r="42" spans="1:45" ht="45" customHeight="1">
      <c r="A42" s="123">
        <v>16</v>
      </c>
      <c r="B42" s="123"/>
      <c r="C42" s="123"/>
      <c r="D42" s="124"/>
      <c r="E42" s="25">
        <f t="shared" si="10"/>
        <v>0</v>
      </c>
      <c r="F42" s="39">
        <f t="shared" si="11"/>
        <v>0</v>
      </c>
      <c r="G42" s="210"/>
      <c r="H42" s="211"/>
      <c r="I42" s="126"/>
      <c r="J42" s="2"/>
      <c r="N42" s="41">
        <f t="shared" si="12"/>
        <v>0</v>
      </c>
      <c r="O42" s="47">
        <f t="shared" si="13"/>
        <v>0</v>
      </c>
      <c r="P42" s="47">
        <f t="shared" si="13"/>
        <v>0</v>
      </c>
      <c r="Q42" s="47">
        <f t="shared" si="13"/>
        <v>0</v>
      </c>
      <c r="R42" s="47">
        <f t="shared" si="13"/>
        <v>0</v>
      </c>
      <c r="S42" s="47">
        <f t="shared" si="13"/>
        <v>0</v>
      </c>
      <c r="T42" s="47">
        <f t="shared" si="13"/>
        <v>0</v>
      </c>
      <c r="U42" s="47">
        <f t="shared" si="13"/>
        <v>0</v>
      </c>
      <c r="V42" s="47">
        <f t="shared" si="13"/>
        <v>0</v>
      </c>
      <c r="W42" s="47">
        <f t="shared" si="13"/>
        <v>0</v>
      </c>
      <c r="X42" s="47">
        <f t="shared" si="13"/>
        <v>0</v>
      </c>
      <c r="Y42" s="47">
        <f t="shared" si="13"/>
        <v>0</v>
      </c>
      <c r="Z42" s="47">
        <f t="shared" si="13"/>
        <v>0</v>
      </c>
      <c r="AA42" s="47">
        <f t="shared" si="13"/>
        <v>0</v>
      </c>
      <c r="AB42" s="52">
        <f t="shared" si="14"/>
        <v>0</v>
      </c>
      <c r="AC42" s="41"/>
      <c r="AD42" s="41">
        <f t="shared" si="15"/>
        <v>0</v>
      </c>
      <c r="AE42" s="47">
        <f t="shared" si="16"/>
        <v>0</v>
      </c>
      <c r="AF42" s="47">
        <f t="shared" si="16"/>
        <v>0</v>
      </c>
      <c r="AG42" s="47">
        <f t="shared" si="16"/>
        <v>0</v>
      </c>
      <c r="AH42" s="47">
        <f t="shared" si="16"/>
        <v>0</v>
      </c>
      <c r="AI42" s="47">
        <f t="shared" si="16"/>
        <v>0</v>
      </c>
      <c r="AJ42" s="47">
        <f t="shared" si="16"/>
        <v>0</v>
      </c>
      <c r="AK42" s="47">
        <f t="shared" si="16"/>
        <v>0</v>
      </c>
      <c r="AL42" s="47">
        <f t="shared" si="16"/>
        <v>0</v>
      </c>
      <c r="AM42" s="47">
        <f t="shared" si="16"/>
        <v>0</v>
      </c>
      <c r="AN42" s="47">
        <f t="shared" si="16"/>
        <v>0</v>
      </c>
      <c r="AO42" s="47">
        <f t="shared" si="16"/>
        <v>0</v>
      </c>
      <c r="AP42" s="47">
        <f t="shared" si="16"/>
        <v>0</v>
      </c>
      <c r="AQ42" s="47">
        <f t="shared" si="16"/>
        <v>0</v>
      </c>
      <c r="AR42" s="41">
        <f t="shared" si="17"/>
        <v>0</v>
      </c>
      <c r="AS42" s="34">
        <f t="shared" si="18"/>
        <v>0</v>
      </c>
    </row>
    <row r="43" spans="1:45" ht="45" customHeight="1">
      <c r="A43" s="123">
        <v>17</v>
      </c>
      <c r="B43" s="123"/>
      <c r="C43" s="123"/>
      <c r="D43" s="124"/>
      <c r="E43" s="25">
        <f t="shared" si="10"/>
        <v>0</v>
      </c>
      <c r="F43" s="39">
        <f t="shared" si="11"/>
        <v>0</v>
      </c>
      <c r="G43" s="210"/>
      <c r="H43" s="211"/>
      <c r="I43" s="126"/>
      <c r="J43" s="2"/>
      <c r="N43" s="41">
        <f t="shared" si="12"/>
        <v>0</v>
      </c>
      <c r="O43" s="47">
        <f t="shared" si="13"/>
        <v>0</v>
      </c>
      <c r="P43" s="47">
        <f t="shared" si="13"/>
        <v>0</v>
      </c>
      <c r="Q43" s="47">
        <f t="shared" si="13"/>
        <v>0</v>
      </c>
      <c r="R43" s="47">
        <f t="shared" si="13"/>
        <v>0</v>
      </c>
      <c r="S43" s="47">
        <f t="shared" si="13"/>
        <v>0</v>
      </c>
      <c r="T43" s="47">
        <f t="shared" si="13"/>
        <v>0</v>
      </c>
      <c r="U43" s="47">
        <f t="shared" si="13"/>
        <v>0</v>
      </c>
      <c r="V43" s="47">
        <f t="shared" si="13"/>
        <v>0</v>
      </c>
      <c r="W43" s="47">
        <f t="shared" si="13"/>
        <v>0</v>
      </c>
      <c r="X43" s="47">
        <f t="shared" si="13"/>
        <v>0</v>
      </c>
      <c r="Y43" s="47">
        <f t="shared" si="13"/>
        <v>0</v>
      </c>
      <c r="Z43" s="47">
        <f t="shared" si="13"/>
        <v>0</v>
      </c>
      <c r="AA43" s="47">
        <f t="shared" si="13"/>
        <v>0</v>
      </c>
      <c r="AB43" s="52">
        <f t="shared" si="14"/>
        <v>0</v>
      </c>
      <c r="AC43" s="41"/>
      <c r="AD43" s="41">
        <f t="shared" si="15"/>
        <v>0</v>
      </c>
      <c r="AE43" s="47">
        <f t="shared" si="16"/>
        <v>0</v>
      </c>
      <c r="AF43" s="47">
        <f t="shared" si="16"/>
        <v>0</v>
      </c>
      <c r="AG43" s="47">
        <f t="shared" si="16"/>
        <v>0</v>
      </c>
      <c r="AH43" s="47">
        <f t="shared" si="16"/>
        <v>0</v>
      </c>
      <c r="AI43" s="47">
        <f t="shared" si="16"/>
        <v>0</v>
      </c>
      <c r="AJ43" s="47">
        <f t="shared" si="16"/>
        <v>0</v>
      </c>
      <c r="AK43" s="47">
        <f t="shared" si="16"/>
        <v>0</v>
      </c>
      <c r="AL43" s="47">
        <f t="shared" si="16"/>
        <v>0</v>
      </c>
      <c r="AM43" s="47">
        <f t="shared" si="16"/>
        <v>0</v>
      </c>
      <c r="AN43" s="47">
        <f t="shared" si="16"/>
        <v>0</v>
      </c>
      <c r="AO43" s="47">
        <f t="shared" si="16"/>
        <v>0</v>
      </c>
      <c r="AP43" s="47">
        <f t="shared" si="16"/>
        <v>0</v>
      </c>
      <c r="AQ43" s="47">
        <f t="shared" si="16"/>
        <v>0</v>
      </c>
      <c r="AR43" s="41">
        <f t="shared" si="17"/>
        <v>0</v>
      </c>
      <c r="AS43" s="34">
        <f t="shared" si="18"/>
        <v>0</v>
      </c>
    </row>
    <row r="44" spans="1:45" ht="45" customHeight="1">
      <c r="A44" s="123">
        <v>18</v>
      </c>
      <c r="B44" s="123"/>
      <c r="C44" s="123"/>
      <c r="D44" s="124"/>
      <c r="E44" s="25">
        <f t="shared" si="10"/>
        <v>0</v>
      </c>
      <c r="F44" s="39">
        <f t="shared" si="11"/>
        <v>0</v>
      </c>
      <c r="G44" s="210"/>
      <c r="H44" s="211"/>
      <c r="I44" s="126"/>
      <c r="J44" s="1"/>
      <c r="N44" s="41">
        <f t="shared" si="12"/>
        <v>0</v>
      </c>
      <c r="O44" s="47">
        <f t="shared" si="13"/>
        <v>0</v>
      </c>
      <c r="P44" s="47">
        <f t="shared" si="13"/>
        <v>0</v>
      </c>
      <c r="Q44" s="47">
        <f t="shared" si="13"/>
        <v>0</v>
      </c>
      <c r="R44" s="47">
        <f t="shared" si="13"/>
        <v>0</v>
      </c>
      <c r="S44" s="47">
        <f t="shared" si="13"/>
        <v>0</v>
      </c>
      <c r="T44" s="47">
        <f t="shared" si="13"/>
        <v>0</v>
      </c>
      <c r="U44" s="47">
        <f t="shared" si="13"/>
        <v>0</v>
      </c>
      <c r="V44" s="47">
        <f t="shared" si="13"/>
        <v>0</v>
      </c>
      <c r="W44" s="47">
        <f t="shared" si="13"/>
        <v>0</v>
      </c>
      <c r="X44" s="47">
        <f t="shared" si="13"/>
        <v>0</v>
      </c>
      <c r="Y44" s="47">
        <f t="shared" si="13"/>
        <v>0</v>
      </c>
      <c r="Z44" s="47">
        <f t="shared" si="13"/>
        <v>0</v>
      </c>
      <c r="AA44" s="47">
        <f t="shared" si="13"/>
        <v>0</v>
      </c>
      <c r="AB44" s="52">
        <f t="shared" si="14"/>
        <v>0</v>
      </c>
      <c r="AC44" s="41"/>
      <c r="AD44" s="41">
        <f t="shared" si="15"/>
        <v>0</v>
      </c>
      <c r="AE44" s="47">
        <f t="shared" si="16"/>
        <v>0</v>
      </c>
      <c r="AF44" s="47">
        <f t="shared" si="16"/>
        <v>0</v>
      </c>
      <c r="AG44" s="47">
        <f t="shared" si="16"/>
        <v>0</v>
      </c>
      <c r="AH44" s="47">
        <f t="shared" si="16"/>
        <v>0</v>
      </c>
      <c r="AI44" s="47">
        <f t="shared" si="16"/>
        <v>0</v>
      </c>
      <c r="AJ44" s="47">
        <f t="shared" si="16"/>
        <v>0</v>
      </c>
      <c r="AK44" s="47">
        <f t="shared" si="16"/>
        <v>0</v>
      </c>
      <c r="AL44" s="47">
        <f t="shared" si="16"/>
        <v>0</v>
      </c>
      <c r="AM44" s="47">
        <f t="shared" si="16"/>
        <v>0</v>
      </c>
      <c r="AN44" s="47">
        <f t="shared" si="16"/>
        <v>0</v>
      </c>
      <c r="AO44" s="47">
        <f t="shared" si="16"/>
        <v>0</v>
      </c>
      <c r="AP44" s="47">
        <f t="shared" si="16"/>
        <v>0</v>
      </c>
      <c r="AQ44" s="47">
        <f t="shared" si="16"/>
        <v>0</v>
      </c>
      <c r="AR44" s="41">
        <f t="shared" si="17"/>
        <v>0</v>
      </c>
      <c r="AS44" s="34">
        <f t="shared" si="18"/>
        <v>0</v>
      </c>
    </row>
    <row r="45" spans="1:45" ht="45" customHeight="1">
      <c r="A45" s="123">
        <v>19</v>
      </c>
      <c r="B45" s="123"/>
      <c r="C45" s="123"/>
      <c r="D45" s="124"/>
      <c r="E45" s="25">
        <f t="shared" si="10"/>
        <v>0</v>
      </c>
      <c r="F45" s="39">
        <f t="shared" si="11"/>
        <v>0</v>
      </c>
      <c r="G45" s="210"/>
      <c r="H45" s="211"/>
      <c r="I45" s="126"/>
      <c r="N45" s="41">
        <f t="shared" si="12"/>
        <v>0</v>
      </c>
      <c r="O45" s="47">
        <f t="shared" si="13"/>
        <v>0</v>
      </c>
      <c r="P45" s="47">
        <f t="shared" si="13"/>
        <v>0</v>
      </c>
      <c r="Q45" s="47">
        <f t="shared" si="13"/>
        <v>0</v>
      </c>
      <c r="R45" s="47">
        <f t="shared" si="13"/>
        <v>0</v>
      </c>
      <c r="S45" s="47">
        <f t="shared" si="13"/>
        <v>0</v>
      </c>
      <c r="T45" s="47">
        <f t="shared" si="13"/>
        <v>0</v>
      </c>
      <c r="U45" s="47">
        <f t="shared" si="13"/>
        <v>0</v>
      </c>
      <c r="V45" s="47">
        <f t="shared" si="13"/>
        <v>0</v>
      </c>
      <c r="W45" s="47">
        <f t="shared" si="13"/>
        <v>0</v>
      </c>
      <c r="X45" s="47">
        <f t="shared" si="13"/>
        <v>0</v>
      </c>
      <c r="Y45" s="47">
        <f t="shared" si="13"/>
        <v>0</v>
      </c>
      <c r="Z45" s="47">
        <f t="shared" si="13"/>
        <v>0</v>
      </c>
      <c r="AA45" s="47">
        <f t="shared" si="13"/>
        <v>0</v>
      </c>
      <c r="AB45" s="52">
        <f t="shared" si="14"/>
        <v>0</v>
      </c>
      <c r="AC45" s="41"/>
      <c r="AD45" s="41">
        <f t="shared" si="15"/>
        <v>0</v>
      </c>
      <c r="AE45" s="47">
        <f t="shared" si="16"/>
        <v>0</v>
      </c>
      <c r="AF45" s="47">
        <f t="shared" si="16"/>
        <v>0</v>
      </c>
      <c r="AG45" s="47">
        <f t="shared" si="16"/>
        <v>0</v>
      </c>
      <c r="AH45" s="47">
        <f t="shared" si="16"/>
        <v>0</v>
      </c>
      <c r="AI45" s="47">
        <f t="shared" si="16"/>
        <v>0</v>
      </c>
      <c r="AJ45" s="47">
        <f t="shared" si="16"/>
        <v>0</v>
      </c>
      <c r="AK45" s="47">
        <f t="shared" si="16"/>
        <v>0</v>
      </c>
      <c r="AL45" s="47">
        <f t="shared" si="16"/>
        <v>0</v>
      </c>
      <c r="AM45" s="47">
        <f t="shared" si="16"/>
        <v>0</v>
      </c>
      <c r="AN45" s="47">
        <f t="shared" si="16"/>
        <v>0</v>
      </c>
      <c r="AO45" s="47">
        <f t="shared" si="16"/>
        <v>0</v>
      </c>
      <c r="AP45" s="47">
        <f t="shared" si="16"/>
        <v>0</v>
      </c>
      <c r="AQ45" s="47">
        <f t="shared" si="16"/>
        <v>0</v>
      </c>
      <c r="AR45" s="41">
        <f t="shared" si="17"/>
        <v>0</v>
      </c>
      <c r="AS45" s="34">
        <f t="shared" si="18"/>
        <v>0</v>
      </c>
    </row>
    <row r="46" spans="1:45" ht="45" customHeight="1">
      <c r="A46" s="123">
        <v>20</v>
      </c>
      <c r="B46" s="123"/>
      <c r="C46" s="123"/>
      <c r="D46" s="124"/>
      <c r="E46" s="25">
        <f t="shared" si="10"/>
        <v>0</v>
      </c>
      <c r="F46" s="39">
        <f t="shared" si="11"/>
        <v>0</v>
      </c>
      <c r="G46" s="210"/>
      <c r="H46" s="211"/>
      <c r="I46" s="126"/>
      <c r="N46" s="41">
        <f t="shared" si="12"/>
        <v>0</v>
      </c>
      <c r="O46" s="47">
        <f t="shared" si="13"/>
        <v>0</v>
      </c>
      <c r="P46" s="47">
        <f t="shared" si="13"/>
        <v>0</v>
      </c>
      <c r="Q46" s="47">
        <f t="shared" si="13"/>
        <v>0</v>
      </c>
      <c r="R46" s="47">
        <f t="shared" si="13"/>
        <v>0</v>
      </c>
      <c r="S46" s="47">
        <f t="shared" si="13"/>
        <v>0</v>
      </c>
      <c r="T46" s="47">
        <f t="shared" si="13"/>
        <v>0</v>
      </c>
      <c r="U46" s="47">
        <f t="shared" si="13"/>
        <v>0</v>
      </c>
      <c r="V46" s="47">
        <f t="shared" si="13"/>
        <v>0</v>
      </c>
      <c r="W46" s="47">
        <f t="shared" si="13"/>
        <v>0</v>
      </c>
      <c r="X46" s="47">
        <f t="shared" si="13"/>
        <v>0</v>
      </c>
      <c r="Y46" s="47">
        <f t="shared" si="13"/>
        <v>0</v>
      </c>
      <c r="Z46" s="47">
        <f t="shared" si="13"/>
        <v>0</v>
      </c>
      <c r="AA46" s="47">
        <f t="shared" si="13"/>
        <v>0</v>
      </c>
      <c r="AB46" s="52">
        <f t="shared" si="14"/>
        <v>0</v>
      </c>
      <c r="AC46" s="41"/>
      <c r="AD46" s="41">
        <f t="shared" si="15"/>
        <v>0</v>
      </c>
      <c r="AE46" s="47">
        <f t="shared" si="16"/>
        <v>0</v>
      </c>
      <c r="AF46" s="47">
        <f t="shared" si="16"/>
        <v>0</v>
      </c>
      <c r="AG46" s="47">
        <f t="shared" si="16"/>
        <v>0</v>
      </c>
      <c r="AH46" s="47">
        <f t="shared" si="16"/>
        <v>0</v>
      </c>
      <c r="AI46" s="47">
        <f t="shared" si="16"/>
        <v>0</v>
      </c>
      <c r="AJ46" s="47">
        <f t="shared" si="16"/>
        <v>0</v>
      </c>
      <c r="AK46" s="47">
        <f t="shared" si="16"/>
        <v>0</v>
      </c>
      <c r="AL46" s="47">
        <f t="shared" si="16"/>
        <v>0</v>
      </c>
      <c r="AM46" s="47">
        <f t="shared" si="16"/>
        <v>0</v>
      </c>
      <c r="AN46" s="47">
        <f t="shared" si="16"/>
        <v>0</v>
      </c>
      <c r="AO46" s="47">
        <f t="shared" si="16"/>
        <v>0</v>
      </c>
      <c r="AP46" s="47">
        <f t="shared" si="16"/>
        <v>0</v>
      </c>
      <c r="AQ46" s="47">
        <f t="shared" si="16"/>
        <v>0</v>
      </c>
      <c r="AR46" s="41">
        <f t="shared" si="17"/>
        <v>0</v>
      </c>
      <c r="AS46" s="34">
        <f t="shared" si="18"/>
        <v>0</v>
      </c>
    </row>
    <row r="47" spans="1:45" ht="45" customHeight="1">
      <c r="A47" s="123">
        <v>21</v>
      </c>
      <c r="B47" s="123"/>
      <c r="C47" s="123"/>
      <c r="D47" s="124"/>
      <c r="E47" s="25">
        <f t="shared" si="10"/>
        <v>0</v>
      </c>
      <c r="F47" s="39">
        <f t="shared" si="11"/>
        <v>0</v>
      </c>
      <c r="G47" s="210"/>
      <c r="H47" s="211"/>
      <c r="I47" s="126"/>
      <c r="N47" s="41">
        <f t="shared" si="12"/>
        <v>0</v>
      </c>
      <c r="O47" s="47">
        <f t="shared" si="13"/>
        <v>0</v>
      </c>
      <c r="P47" s="47">
        <f t="shared" si="13"/>
        <v>0</v>
      </c>
      <c r="Q47" s="47">
        <f t="shared" si="13"/>
        <v>0</v>
      </c>
      <c r="R47" s="47">
        <f t="shared" si="13"/>
        <v>0</v>
      </c>
      <c r="S47" s="47">
        <f t="shared" si="13"/>
        <v>0</v>
      </c>
      <c r="T47" s="47">
        <f t="shared" si="13"/>
        <v>0</v>
      </c>
      <c r="U47" s="47">
        <f t="shared" si="13"/>
        <v>0</v>
      </c>
      <c r="V47" s="47">
        <f t="shared" si="13"/>
        <v>0</v>
      </c>
      <c r="W47" s="47">
        <f t="shared" si="13"/>
        <v>0</v>
      </c>
      <c r="X47" s="47">
        <f t="shared" si="13"/>
        <v>0</v>
      </c>
      <c r="Y47" s="47">
        <f t="shared" si="13"/>
        <v>0</v>
      </c>
      <c r="Z47" s="47">
        <f t="shared" si="13"/>
        <v>0</v>
      </c>
      <c r="AA47" s="47">
        <f t="shared" si="13"/>
        <v>0</v>
      </c>
      <c r="AB47" s="52">
        <f t="shared" si="14"/>
        <v>0</v>
      </c>
      <c r="AC47" s="41"/>
      <c r="AD47" s="41">
        <f t="shared" si="15"/>
        <v>0</v>
      </c>
      <c r="AE47" s="47">
        <f t="shared" si="16"/>
        <v>0</v>
      </c>
      <c r="AF47" s="47">
        <f t="shared" si="16"/>
        <v>0</v>
      </c>
      <c r="AG47" s="47">
        <f t="shared" si="16"/>
        <v>0</v>
      </c>
      <c r="AH47" s="47">
        <f t="shared" si="16"/>
        <v>0</v>
      </c>
      <c r="AI47" s="47">
        <f t="shared" si="16"/>
        <v>0</v>
      </c>
      <c r="AJ47" s="47">
        <f t="shared" si="16"/>
        <v>0</v>
      </c>
      <c r="AK47" s="47">
        <f t="shared" si="16"/>
        <v>0</v>
      </c>
      <c r="AL47" s="47">
        <f t="shared" si="16"/>
        <v>0</v>
      </c>
      <c r="AM47" s="47">
        <f t="shared" si="16"/>
        <v>0</v>
      </c>
      <c r="AN47" s="47">
        <f t="shared" si="16"/>
        <v>0</v>
      </c>
      <c r="AO47" s="47">
        <f t="shared" si="16"/>
        <v>0</v>
      </c>
      <c r="AP47" s="47">
        <f t="shared" si="16"/>
        <v>0</v>
      </c>
      <c r="AQ47" s="47">
        <f t="shared" si="16"/>
        <v>0</v>
      </c>
      <c r="AR47" s="41">
        <f t="shared" si="17"/>
        <v>0</v>
      </c>
      <c r="AS47" s="34">
        <f t="shared" si="18"/>
        <v>0</v>
      </c>
    </row>
    <row r="48" spans="1:45" ht="45" customHeight="1">
      <c r="A48" s="123">
        <v>22</v>
      </c>
      <c r="B48" s="123"/>
      <c r="C48" s="123"/>
      <c r="D48" s="124"/>
      <c r="E48" s="25">
        <f t="shared" si="10"/>
        <v>0</v>
      </c>
      <c r="F48" s="39">
        <f t="shared" si="11"/>
        <v>0</v>
      </c>
      <c r="G48" s="210"/>
      <c r="H48" s="211"/>
      <c r="I48" s="126"/>
      <c r="N48" s="41">
        <f t="shared" si="12"/>
        <v>0</v>
      </c>
      <c r="O48" s="47">
        <f t="shared" si="13"/>
        <v>0</v>
      </c>
      <c r="P48" s="47">
        <f t="shared" si="13"/>
        <v>0</v>
      </c>
      <c r="Q48" s="47">
        <f t="shared" si="13"/>
        <v>0</v>
      </c>
      <c r="R48" s="47">
        <f t="shared" si="13"/>
        <v>0</v>
      </c>
      <c r="S48" s="47">
        <f t="shared" si="13"/>
        <v>0</v>
      </c>
      <c r="T48" s="47">
        <f t="shared" si="13"/>
        <v>0</v>
      </c>
      <c r="U48" s="47">
        <f t="shared" si="13"/>
        <v>0</v>
      </c>
      <c r="V48" s="47">
        <f t="shared" si="13"/>
        <v>0</v>
      </c>
      <c r="W48" s="47">
        <f t="shared" si="13"/>
        <v>0</v>
      </c>
      <c r="X48" s="47">
        <f t="shared" si="13"/>
        <v>0</v>
      </c>
      <c r="Y48" s="47">
        <f t="shared" si="13"/>
        <v>0</v>
      </c>
      <c r="Z48" s="47">
        <f t="shared" si="13"/>
        <v>0</v>
      </c>
      <c r="AA48" s="47">
        <f t="shared" si="13"/>
        <v>0</v>
      </c>
      <c r="AB48" s="52">
        <f t="shared" si="14"/>
        <v>0</v>
      </c>
      <c r="AC48" s="41"/>
      <c r="AD48" s="41">
        <f t="shared" si="15"/>
        <v>0</v>
      </c>
      <c r="AE48" s="47">
        <f t="shared" si="16"/>
        <v>0</v>
      </c>
      <c r="AF48" s="47">
        <f t="shared" si="16"/>
        <v>0</v>
      </c>
      <c r="AG48" s="47">
        <f t="shared" si="16"/>
        <v>0</v>
      </c>
      <c r="AH48" s="47">
        <f t="shared" si="16"/>
        <v>0</v>
      </c>
      <c r="AI48" s="47">
        <f t="shared" si="16"/>
        <v>0</v>
      </c>
      <c r="AJ48" s="47">
        <f t="shared" si="16"/>
        <v>0</v>
      </c>
      <c r="AK48" s="47">
        <f t="shared" si="16"/>
        <v>0</v>
      </c>
      <c r="AL48" s="47">
        <f t="shared" si="16"/>
        <v>0</v>
      </c>
      <c r="AM48" s="47">
        <f t="shared" si="16"/>
        <v>0</v>
      </c>
      <c r="AN48" s="47">
        <f t="shared" si="16"/>
        <v>0</v>
      </c>
      <c r="AO48" s="47">
        <f t="shared" si="16"/>
        <v>0</v>
      </c>
      <c r="AP48" s="47">
        <f t="shared" si="16"/>
        <v>0</v>
      </c>
      <c r="AQ48" s="47">
        <f t="shared" si="16"/>
        <v>0</v>
      </c>
      <c r="AR48" s="41">
        <f t="shared" si="17"/>
        <v>0</v>
      </c>
      <c r="AS48" s="34">
        <f t="shared" si="18"/>
        <v>0</v>
      </c>
    </row>
    <row r="49" spans="1:45" ht="45" customHeight="1">
      <c r="A49" s="123">
        <v>23</v>
      </c>
      <c r="B49" s="123"/>
      <c r="C49" s="123"/>
      <c r="D49" s="124"/>
      <c r="E49" s="25">
        <f t="shared" si="10"/>
        <v>0</v>
      </c>
      <c r="F49" s="39">
        <f>E49*PI()*C49^2/4*7.85/1000</f>
        <v>0</v>
      </c>
      <c r="G49" s="210"/>
      <c r="H49" s="211"/>
      <c r="I49" s="126"/>
      <c r="N49" s="41">
        <f t="shared" si="12"/>
        <v>0</v>
      </c>
      <c r="O49" s="47">
        <f t="shared" si="13"/>
        <v>0</v>
      </c>
      <c r="P49" s="47">
        <f t="shared" si="13"/>
        <v>0</v>
      </c>
      <c r="Q49" s="47">
        <f t="shared" si="13"/>
        <v>0</v>
      </c>
      <c r="R49" s="47">
        <f t="shared" si="13"/>
        <v>0</v>
      </c>
      <c r="S49" s="47">
        <f t="shared" si="13"/>
        <v>0</v>
      </c>
      <c r="T49" s="47">
        <f t="shared" si="13"/>
        <v>0</v>
      </c>
      <c r="U49" s="47">
        <f t="shared" si="13"/>
        <v>0</v>
      </c>
      <c r="V49" s="47">
        <f t="shared" si="13"/>
        <v>0</v>
      </c>
      <c r="W49" s="47">
        <f t="shared" si="13"/>
        <v>0</v>
      </c>
      <c r="X49" s="47">
        <f t="shared" si="13"/>
        <v>0</v>
      </c>
      <c r="Y49" s="47">
        <f t="shared" si="13"/>
        <v>0</v>
      </c>
      <c r="Z49" s="47">
        <f t="shared" si="13"/>
        <v>0</v>
      </c>
      <c r="AA49" s="47">
        <f t="shared" si="13"/>
        <v>0</v>
      </c>
      <c r="AB49" s="52">
        <f t="shared" si="14"/>
        <v>0</v>
      </c>
      <c r="AC49" s="41"/>
      <c r="AD49" s="41">
        <f t="shared" si="15"/>
        <v>0</v>
      </c>
      <c r="AE49" s="47">
        <f t="shared" si="16"/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  <c r="AI49" s="47">
        <f t="shared" si="16"/>
        <v>0</v>
      </c>
      <c r="AJ49" s="47">
        <f t="shared" si="16"/>
        <v>0</v>
      </c>
      <c r="AK49" s="47">
        <f t="shared" si="16"/>
        <v>0</v>
      </c>
      <c r="AL49" s="47">
        <f t="shared" si="16"/>
        <v>0</v>
      </c>
      <c r="AM49" s="47">
        <f t="shared" si="16"/>
        <v>0</v>
      </c>
      <c r="AN49" s="47">
        <f t="shared" si="16"/>
        <v>0</v>
      </c>
      <c r="AO49" s="47">
        <f t="shared" si="16"/>
        <v>0</v>
      </c>
      <c r="AP49" s="47">
        <f t="shared" si="16"/>
        <v>0</v>
      </c>
      <c r="AQ49" s="47">
        <f t="shared" si="16"/>
        <v>0</v>
      </c>
      <c r="AR49" s="41">
        <f t="shared" si="17"/>
        <v>0</v>
      </c>
      <c r="AS49" s="34">
        <f t="shared" si="18"/>
        <v>0</v>
      </c>
    </row>
    <row r="50" spans="1:45" ht="45" customHeight="1">
      <c r="A50" s="123">
        <v>24</v>
      </c>
      <c r="B50" s="128"/>
      <c r="C50" s="128"/>
      <c r="D50" s="129"/>
      <c r="E50" s="33">
        <f t="shared" si="10"/>
        <v>0</v>
      </c>
      <c r="F50" s="40">
        <f>E50*PI()*C50^2/4*7.85/1000</f>
        <v>0</v>
      </c>
      <c r="G50" s="212"/>
      <c r="H50" s="213"/>
      <c r="I50" s="127"/>
      <c r="N50" s="41">
        <f t="shared" si="12"/>
        <v>0</v>
      </c>
      <c r="O50" s="50">
        <f t="shared" si="13"/>
        <v>0</v>
      </c>
      <c r="P50" s="50">
        <f t="shared" si="13"/>
        <v>0</v>
      </c>
      <c r="Q50" s="50">
        <f t="shared" si="13"/>
        <v>0</v>
      </c>
      <c r="R50" s="50">
        <f t="shared" si="13"/>
        <v>0</v>
      </c>
      <c r="S50" s="50">
        <f t="shared" si="13"/>
        <v>0</v>
      </c>
      <c r="T50" s="50">
        <f t="shared" si="13"/>
        <v>0</v>
      </c>
      <c r="U50" s="50">
        <f t="shared" si="13"/>
        <v>0</v>
      </c>
      <c r="V50" s="50">
        <f t="shared" si="13"/>
        <v>0</v>
      </c>
      <c r="W50" s="50">
        <f t="shared" si="13"/>
        <v>0</v>
      </c>
      <c r="X50" s="50">
        <f t="shared" si="13"/>
        <v>0</v>
      </c>
      <c r="Y50" s="50">
        <f t="shared" si="13"/>
        <v>0</v>
      </c>
      <c r="Z50" s="50">
        <f t="shared" si="13"/>
        <v>0</v>
      </c>
      <c r="AA50" s="50">
        <f t="shared" si="13"/>
        <v>0</v>
      </c>
      <c r="AB50" s="52">
        <f t="shared" si="14"/>
        <v>0</v>
      </c>
      <c r="AC50" s="41"/>
      <c r="AD50" s="41">
        <f t="shared" si="15"/>
        <v>0</v>
      </c>
      <c r="AE50" s="50">
        <f t="shared" si="16"/>
        <v>0</v>
      </c>
      <c r="AF50" s="50">
        <f t="shared" si="16"/>
        <v>0</v>
      </c>
      <c r="AG50" s="50">
        <f t="shared" si="16"/>
        <v>0</v>
      </c>
      <c r="AH50" s="50">
        <f t="shared" si="16"/>
        <v>0</v>
      </c>
      <c r="AI50" s="50">
        <f t="shared" si="16"/>
        <v>0</v>
      </c>
      <c r="AJ50" s="50">
        <f t="shared" si="16"/>
        <v>0</v>
      </c>
      <c r="AK50" s="50">
        <f t="shared" si="16"/>
        <v>0</v>
      </c>
      <c r="AL50" s="50">
        <f t="shared" si="16"/>
        <v>0</v>
      </c>
      <c r="AM50" s="50">
        <f t="shared" si="16"/>
        <v>0</v>
      </c>
      <c r="AN50" s="50">
        <f t="shared" si="16"/>
        <v>0</v>
      </c>
      <c r="AO50" s="50">
        <f t="shared" si="16"/>
        <v>0</v>
      </c>
      <c r="AP50" s="50">
        <f t="shared" si="16"/>
        <v>0</v>
      </c>
      <c r="AQ50" s="50">
        <f t="shared" si="16"/>
        <v>0</v>
      </c>
      <c r="AR50" s="41">
        <f t="shared" si="17"/>
        <v>0</v>
      </c>
      <c r="AS50" s="34">
        <f t="shared" si="18"/>
        <v>0</v>
      </c>
    </row>
    <row r="51" spans="1:44" ht="21.75" customHeight="1">
      <c r="A51" s="30">
        <f>COUNT(B39:B50)</f>
        <v>0</v>
      </c>
      <c r="B51" s="30" t="s">
        <v>45</v>
      </c>
      <c r="C51" s="30"/>
      <c r="D51" s="31" t="s">
        <v>38</v>
      </c>
      <c r="E51" s="32">
        <f>SUM(E39:E50)</f>
        <v>0</v>
      </c>
      <c r="F51" s="32">
        <f>SUM(F39:F50)</f>
        <v>0</v>
      </c>
      <c r="G51" s="30"/>
      <c r="H51" s="30"/>
      <c r="I51" s="30"/>
      <c r="L51" s="42"/>
      <c r="N51" s="41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2"/>
      <c r="AC51" s="41"/>
      <c r="AD51" s="48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1"/>
    </row>
    <row r="52" spans="1:66" s="30" customFormat="1" ht="21.75" customHeight="1">
      <c r="A52" s="26"/>
      <c r="B52" s="26"/>
      <c r="C52" s="26"/>
      <c r="D52" s="27"/>
      <c r="E52" s="28"/>
      <c r="F52" s="28"/>
      <c r="G52" s="26"/>
      <c r="H52" s="26"/>
      <c r="I52" s="26"/>
      <c r="M52" s="41"/>
      <c r="N52" s="38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52"/>
      <c r="AC52" s="34"/>
      <c r="AD52" s="34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34"/>
      <c r="AS52" s="34"/>
      <c r="AT52" s="34"/>
      <c r="AU52" s="34"/>
      <c r="AV52" s="34"/>
      <c r="AW52" s="34"/>
      <c r="AX52" s="34"/>
      <c r="AY52" s="3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</row>
    <row r="53" spans="1:28" ht="15.75" customHeight="1">
      <c r="A53" s="4" t="str">
        <f>A24</f>
        <v>Debrunner Acifer AG Bewehrungstechnik</v>
      </c>
      <c r="C53" s="3"/>
      <c r="AB53" s="52"/>
    </row>
    <row r="54" spans="1:28" ht="15.75" customHeight="1">
      <c r="A54" s="68" t="str">
        <f>version</f>
        <v>Version 03/2023 hs/gg</v>
      </c>
      <c r="F54" s="3"/>
      <c r="AB54" s="52"/>
    </row>
    <row r="55" spans="1:45" ht="15.75" customHeight="1">
      <c r="A55" s="29"/>
      <c r="B55" s="30"/>
      <c r="C55" s="30"/>
      <c r="D55" s="30"/>
      <c r="E55" s="4"/>
      <c r="F55" s="4"/>
      <c r="AB55" s="52"/>
      <c r="AS55" s="35"/>
    </row>
    <row r="56" spans="1:45" ht="15.75" customHeight="1">
      <c r="A56" s="29"/>
      <c r="B56" s="30"/>
      <c r="C56" s="30"/>
      <c r="D56" s="30"/>
      <c r="E56" s="30"/>
      <c r="F56" s="30"/>
      <c r="AB56" s="52"/>
      <c r="AS56" s="35"/>
    </row>
    <row r="57" spans="1:28" ht="15.75" customHeight="1">
      <c r="A57" s="6" t="str">
        <f>A28</f>
        <v>Technische Beratung für Bewehrungen und Bewehrungstechnik: </v>
      </c>
      <c r="G57" s="5"/>
      <c r="H57" s="37"/>
      <c r="AB57" s="52"/>
    </row>
    <row r="58" spans="1:28" ht="15.75" customHeight="1">
      <c r="A58" s="3" t="str">
        <f>A29</f>
        <v>www.bewehrungstechnik.ch</v>
      </c>
      <c r="AB58" s="52"/>
    </row>
    <row r="59" spans="1:28" ht="15.75" customHeight="1">
      <c r="A59" s="8"/>
      <c r="B59" s="8"/>
      <c r="C59" s="8"/>
      <c r="D59" s="8"/>
      <c r="E59" s="8"/>
      <c r="F59" s="8"/>
      <c r="G59" s="7" t="s">
        <v>1</v>
      </c>
      <c r="H59" s="7" t="s">
        <v>40</v>
      </c>
      <c r="I59" s="8"/>
      <c r="L59" s="3"/>
      <c r="AB59" s="52"/>
    </row>
    <row r="60" spans="1:28" ht="15.75" customHeight="1">
      <c r="A60" s="8"/>
      <c r="B60" s="8"/>
      <c r="C60" s="8"/>
      <c r="D60" s="8"/>
      <c r="E60" s="8"/>
      <c r="F60" s="8"/>
      <c r="G60" s="130">
        <f>Liste</f>
        <v>0</v>
      </c>
      <c r="H60" s="54">
        <v>3</v>
      </c>
      <c r="I60" s="8"/>
      <c r="L60" s="3"/>
      <c r="AB60" s="52"/>
    </row>
    <row r="61" spans="1:28" ht="15.75" customHeight="1">
      <c r="A61" s="8"/>
      <c r="B61" s="8"/>
      <c r="C61" s="8"/>
      <c r="D61" s="8"/>
      <c r="E61" s="8"/>
      <c r="F61" s="8"/>
      <c r="G61" s="120" t="s">
        <v>3</v>
      </c>
      <c r="H61" s="120" t="s">
        <v>2</v>
      </c>
      <c r="I61" s="8"/>
      <c r="L61" s="3"/>
      <c r="AB61" s="52"/>
    </row>
    <row r="62" spans="1:28" ht="15.75" customHeight="1">
      <c r="A62" s="131" t="str">
        <f>A5</f>
        <v>Bewehrungsstahl  gemäss SIA 262</v>
      </c>
      <c r="B62" s="8"/>
      <c r="C62" s="8"/>
      <c r="D62" s="8"/>
      <c r="E62" s="8"/>
      <c r="F62" s="8"/>
      <c r="G62" s="130">
        <f>Plan</f>
        <v>0</v>
      </c>
      <c r="H62" s="132">
        <f>Datum</f>
        <v>0</v>
      </c>
      <c r="I62" s="8"/>
      <c r="J62" s="1"/>
      <c r="K62" s="58" t="str">
        <f>K5</f>
        <v>Graue Felder = Eingabefelder</v>
      </c>
      <c r="L62" s="3"/>
      <c r="AB62" s="52"/>
    </row>
    <row r="63" spans="1:28" ht="15.75" customHeight="1">
      <c r="A63" s="157" t="str">
        <f>A6</f>
        <v>Güte:</v>
      </c>
      <c r="B63" s="158" t="str">
        <f>B35</f>
        <v>B500B</v>
      </c>
      <c r="C63" s="159"/>
      <c r="D63" s="160" t="str">
        <f>D6</f>
        <v>d8 bis d40</v>
      </c>
      <c r="E63" s="8"/>
      <c r="F63" s="8"/>
      <c r="G63" s="8"/>
      <c r="H63" s="8"/>
      <c r="I63" s="8"/>
      <c r="AB63" s="52"/>
    </row>
    <row r="64" spans="1:44" ht="15.75" customHeight="1">
      <c r="A64" s="131"/>
      <c r="B64" s="8"/>
      <c r="C64" s="8"/>
      <c r="D64" s="8"/>
      <c r="E64" s="8"/>
      <c r="F64" s="8"/>
      <c r="G64" s="8"/>
      <c r="H64" s="8"/>
      <c r="I64" s="8"/>
      <c r="N64" s="41"/>
      <c r="O64" s="44" t="s">
        <v>44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52"/>
      <c r="AC64" s="41"/>
      <c r="AD64" s="41"/>
      <c r="AE64" s="44" t="s">
        <v>9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</row>
    <row r="65" spans="1:44" ht="15.75" customHeight="1">
      <c r="A65" s="200" t="str">
        <f aca="true" t="shared" si="19" ref="A65:G65">A8</f>
        <v>Pos.</v>
      </c>
      <c r="B65" s="200" t="str">
        <f t="shared" si="19"/>
        <v>Stück</v>
      </c>
      <c r="C65" s="133" t="str">
        <f t="shared" si="19"/>
        <v>Ø</v>
      </c>
      <c r="D65" s="133" t="str">
        <f t="shared" si="19"/>
        <v>Abgew.</v>
      </c>
      <c r="E65" s="133" t="str">
        <f t="shared" si="19"/>
        <v>Total</v>
      </c>
      <c r="F65" s="202" t="str">
        <f t="shared" si="19"/>
        <v>kg</v>
      </c>
      <c r="G65" s="204" t="str">
        <f t="shared" si="19"/>
        <v>Form (cm)</v>
      </c>
      <c r="H65" s="205"/>
      <c r="I65" s="198" t="str">
        <f>I8</f>
        <v>Fix (f) / Bearbeitet (b)</v>
      </c>
      <c r="J65" s="1"/>
      <c r="K65" t="str">
        <f>K8</f>
        <v>Als Kopiervorlage. Bitte Mass abändern.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52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</row>
    <row r="66" spans="1:44" ht="45" customHeight="1">
      <c r="A66" s="201"/>
      <c r="B66" s="201"/>
      <c r="C66" s="134" t="str">
        <f>C9</f>
        <v>mm</v>
      </c>
      <c r="D66" s="134" t="str">
        <f>D9</f>
        <v>Länge m</v>
      </c>
      <c r="E66" s="134" t="str">
        <f>E9</f>
        <v>Länge m</v>
      </c>
      <c r="F66" s="203"/>
      <c r="G66" s="206"/>
      <c r="H66" s="207"/>
      <c r="I66" s="199" t="s">
        <v>42</v>
      </c>
      <c r="J66" s="1"/>
      <c r="K66" s="1" t="str">
        <f>K9</f>
        <v>Häufig verwendete Formen</v>
      </c>
      <c r="L66" s="1"/>
      <c r="N66" s="41" t="s">
        <v>65</v>
      </c>
      <c r="O66" s="46">
        <v>6</v>
      </c>
      <c r="P66" s="46">
        <v>8</v>
      </c>
      <c r="Q66" s="46">
        <v>10</v>
      </c>
      <c r="R66" s="46">
        <v>12</v>
      </c>
      <c r="S66" s="46">
        <v>14</v>
      </c>
      <c r="T66" s="46">
        <v>16</v>
      </c>
      <c r="U66" s="46">
        <v>18</v>
      </c>
      <c r="V66" s="46">
        <v>20</v>
      </c>
      <c r="W66" s="46">
        <v>22</v>
      </c>
      <c r="X66" s="46">
        <v>26</v>
      </c>
      <c r="Y66" s="46">
        <v>30</v>
      </c>
      <c r="Z66" s="46">
        <v>34</v>
      </c>
      <c r="AA66" s="46">
        <v>40</v>
      </c>
      <c r="AB66" s="52"/>
      <c r="AC66" s="41"/>
      <c r="AD66" s="41" t="s">
        <v>65</v>
      </c>
      <c r="AE66" s="46">
        <v>6</v>
      </c>
      <c r="AF66" s="46">
        <v>8</v>
      </c>
      <c r="AG66" s="46">
        <v>10</v>
      </c>
      <c r="AH66" s="46">
        <v>12</v>
      </c>
      <c r="AI66" s="46">
        <v>14</v>
      </c>
      <c r="AJ66" s="46">
        <v>16</v>
      </c>
      <c r="AK66" s="46">
        <v>18</v>
      </c>
      <c r="AL66" s="46">
        <v>20</v>
      </c>
      <c r="AM66" s="46">
        <v>22</v>
      </c>
      <c r="AN66" s="46">
        <v>26</v>
      </c>
      <c r="AO66" s="46">
        <v>30</v>
      </c>
      <c r="AP66" s="46">
        <v>34</v>
      </c>
      <c r="AQ66" s="46">
        <v>40</v>
      </c>
      <c r="AR66" s="41"/>
    </row>
    <row r="67" spans="1:45" ht="45" customHeight="1">
      <c r="A67" s="123">
        <v>25</v>
      </c>
      <c r="B67" s="123"/>
      <c r="C67" s="123"/>
      <c r="D67" s="124"/>
      <c r="E67" s="25">
        <f aca="true" t="shared" si="20" ref="E67:E78">B67*D67</f>
        <v>0</v>
      </c>
      <c r="F67" s="39">
        <f aca="true" t="shared" si="21" ref="F67:F76">E67*PI()*C67^2/4*7.85/1000</f>
        <v>0</v>
      </c>
      <c r="G67" s="208"/>
      <c r="H67" s="209"/>
      <c r="I67" s="125"/>
      <c r="N67" s="41">
        <f aca="true" t="shared" si="22" ref="N67:N78">IF(I67="f",1,0)</f>
        <v>0</v>
      </c>
      <c r="O67" s="47">
        <f aca="true" t="shared" si="23" ref="O67:AA78">IF($C67=O$9,$F67*$N67,0)</f>
        <v>0</v>
      </c>
      <c r="P67" s="47">
        <f t="shared" si="23"/>
        <v>0</v>
      </c>
      <c r="Q67" s="47">
        <f t="shared" si="23"/>
        <v>0</v>
      </c>
      <c r="R67" s="47">
        <f t="shared" si="23"/>
        <v>0</v>
      </c>
      <c r="S67" s="47">
        <f t="shared" si="23"/>
        <v>0</v>
      </c>
      <c r="T67" s="47">
        <f t="shared" si="23"/>
        <v>0</v>
      </c>
      <c r="U67" s="47">
        <f t="shared" si="23"/>
        <v>0</v>
      </c>
      <c r="V67" s="47">
        <f t="shared" si="23"/>
        <v>0</v>
      </c>
      <c r="W67" s="47">
        <f t="shared" si="23"/>
        <v>0</v>
      </c>
      <c r="X67" s="47">
        <f t="shared" si="23"/>
        <v>0</v>
      </c>
      <c r="Y67" s="47">
        <f t="shared" si="23"/>
        <v>0</v>
      </c>
      <c r="Z67" s="47">
        <f t="shared" si="23"/>
        <v>0</v>
      </c>
      <c r="AA67" s="47">
        <f t="shared" si="23"/>
        <v>0</v>
      </c>
      <c r="AB67" s="52">
        <f aca="true" t="shared" si="24" ref="AB67:AB78">SUM(O67:AA67)</f>
        <v>0</v>
      </c>
      <c r="AC67" s="41"/>
      <c r="AD67" s="41">
        <f aca="true" t="shared" si="25" ref="AD67:AD78">IF(I67="b",1,0)</f>
        <v>0</v>
      </c>
      <c r="AE67" s="47">
        <f aca="true" t="shared" si="26" ref="AE67:AQ78">IF($C67=AE$9,$F67*$AD67,0)</f>
        <v>0</v>
      </c>
      <c r="AF67" s="47">
        <f t="shared" si="26"/>
        <v>0</v>
      </c>
      <c r="AG67" s="47">
        <f t="shared" si="26"/>
        <v>0</v>
      </c>
      <c r="AH67" s="47">
        <f t="shared" si="26"/>
        <v>0</v>
      </c>
      <c r="AI67" s="47">
        <f t="shared" si="26"/>
        <v>0</v>
      </c>
      <c r="AJ67" s="47">
        <f t="shared" si="26"/>
        <v>0</v>
      </c>
      <c r="AK67" s="47">
        <f t="shared" si="26"/>
        <v>0</v>
      </c>
      <c r="AL67" s="47">
        <f t="shared" si="26"/>
        <v>0</v>
      </c>
      <c r="AM67" s="47">
        <f t="shared" si="26"/>
        <v>0</v>
      </c>
      <c r="AN67" s="47">
        <f t="shared" si="26"/>
        <v>0</v>
      </c>
      <c r="AO67" s="47">
        <f t="shared" si="26"/>
        <v>0</v>
      </c>
      <c r="AP67" s="47">
        <f t="shared" si="26"/>
        <v>0</v>
      </c>
      <c r="AQ67" s="47">
        <f t="shared" si="26"/>
        <v>0</v>
      </c>
      <c r="AR67" s="41">
        <f aca="true" t="shared" si="27" ref="AR67:AR78">SUM(AE67:AQ67)</f>
        <v>0</v>
      </c>
      <c r="AS67" s="34">
        <f>SUM(AF67:AR67)</f>
        <v>0</v>
      </c>
    </row>
    <row r="68" spans="1:45" ht="45" customHeight="1">
      <c r="A68" s="123">
        <v>26</v>
      </c>
      <c r="B68" s="123"/>
      <c r="C68" s="123"/>
      <c r="D68" s="124"/>
      <c r="E68" s="25">
        <f t="shared" si="20"/>
        <v>0</v>
      </c>
      <c r="F68" s="39">
        <f t="shared" si="21"/>
        <v>0</v>
      </c>
      <c r="G68" s="210"/>
      <c r="H68" s="211"/>
      <c r="I68" s="126"/>
      <c r="J68" s="1"/>
      <c r="N68" s="41">
        <f t="shared" si="22"/>
        <v>0</v>
      </c>
      <c r="O68" s="47">
        <f t="shared" si="23"/>
        <v>0</v>
      </c>
      <c r="P68" s="47">
        <f t="shared" si="23"/>
        <v>0</v>
      </c>
      <c r="Q68" s="47">
        <f t="shared" si="23"/>
        <v>0</v>
      </c>
      <c r="R68" s="47">
        <f t="shared" si="23"/>
        <v>0</v>
      </c>
      <c r="S68" s="47">
        <f t="shared" si="23"/>
        <v>0</v>
      </c>
      <c r="T68" s="47">
        <f t="shared" si="23"/>
        <v>0</v>
      </c>
      <c r="U68" s="47">
        <f t="shared" si="23"/>
        <v>0</v>
      </c>
      <c r="V68" s="47">
        <f t="shared" si="23"/>
        <v>0</v>
      </c>
      <c r="W68" s="47">
        <f t="shared" si="23"/>
        <v>0</v>
      </c>
      <c r="X68" s="47">
        <f t="shared" si="23"/>
        <v>0</v>
      </c>
      <c r="Y68" s="47">
        <f t="shared" si="23"/>
        <v>0</v>
      </c>
      <c r="Z68" s="47">
        <f t="shared" si="23"/>
        <v>0</v>
      </c>
      <c r="AA68" s="47">
        <f t="shared" si="23"/>
        <v>0</v>
      </c>
      <c r="AB68" s="52">
        <f t="shared" si="24"/>
        <v>0</v>
      </c>
      <c r="AC68" s="41"/>
      <c r="AD68" s="41">
        <f t="shared" si="25"/>
        <v>0</v>
      </c>
      <c r="AE68" s="47">
        <f t="shared" si="26"/>
        <v>0</v>
      </c>
      <c r="AF68" s="47">
        <f t="shared" si="26"/>
        <v>0</v>
      </c>
      <c r="AG68" s="47">
        <f t="shared" si="26"/>
        <v>0</v>
      </c>
      <c r="AH68" s="47">
        <f t="shared" si="26"/>
        <v>0</v>
      </c>
      <c r="AI68" s="47">
        <f t="shared" si="26"/>
        <v>0</v>
      </c>
      <c r="AJ68" s="47">
        <f t="shared" si="26"/>
        <v>0</v>
      </c>
      <c r="AK68" s="47">
        <f t="shared" si="26"/>
        <v>0</v>
      </c>
      <c r="AL68" s="47">
        <f t="shared" si="26"/>
        <v>0</v>
      </c>
      <c r="AM68" s="47">
        <f t="shared" si="26"/>
        <v>0</v>
      </c>
      <c r="AN68" s="47">
        <f t="shared" si="26"/>
        <v>0</v>
      </c>
      <c r="AO68" s="47">
        <f t="shared" si="26"/>
        <v>0</v>
      </c>
      <c r="AP68" s="47">
        <f t="shared" si="26"/>
        <v>0</v>
      </c>
      <c r="AQ68" s="47">
        <f t="shared" si="26"/>
        <v>0</v>
      </c>
      <c r="AR68" s="41">
        <f t="shared" si="27"/>
        <v>0</v>
      </c>
      <c r="AS68" s="34">
        <f aca="true" t="shared" si="28" ref="AS68:AS78">SUM(AF68:AR68)</f>
        <v>0</v>
      </c>
    </row>
    <row r="69" spans="1:45" ht="45" customHeight="1">
      <c r="A69" s="123">
        <v>27</v>
      </c>
      <c r="B69" s="123"/>
      <c r="C69" s="123"/>
      <c r="D69" s="124"/>
      <c r="E69" s="25">
        <f t="shared" si="20"/>
        <v>0</v>
      </c>
      <c r="F69" s="39">
        <f t="shared" si="21"/>
        <v>0</v>
      </c>
      <c r="G69" s="210"/>
      <c r="H69" s="211"/>
      <c r="I69" s="126"/>
      <c r="N69" s="41">
        <f t="shared" si="22"/>
        <v>0</v>
      </c>
      <c r="O69" s="47">
        <f t="shared" si="23"/>
        <v>0</v>
      </c>
      <c r="P69" s="47">
        <f t="shared" si="23"/>
        <v>0</v>
      </c>
      <c r="Q69" s="47">
        <f t="shared" si="23"/>
        <v>0</v>
      </c>
      <c r="R69" s="47">
        <f t="shared" si="23"/>
        <v>0</v>
      </c>
      <c r="S69" s="47">
        <f t="shared" si="23"/>
        <v>0</v>
      </c>
      <c r="T69" s="47">
        <f t="shared" si="23"/>
        <v>0</v>
      </c>
      <c r="U69" s="47">
        <f t="shared" si="23"/>
        <v>0</v>
      </c>
      <c r="V69" s="47">
        <f t="shared" si="23"/>
        <v>0</v>
      </c>
      <c r="W69" s="47">
        <f t="shared" si="23"/>
        <v>0</v>
      </c>
      <c r="X69" s="47">
        <f t="shared" si="23"/>
        <v>0</v>
      </c>
      <c r="Y69" s="47">
        <f t="shared" si="23"/>
        <v>0</v>
      </c>
      <c r="Z69" s="47">
        <f t="shared" si="23"/>
        <v>0</v>
      </c>
      <c r="AA69" s="47">
        <f t="shared" si="23"/>
        <v>0</v>
      </c>
      <c r="AB69" s="52">
        <f t="shared" si="24"/>
        <v>0</v>
      </c>
      <c r="AC69" s="41"/>
      <c r="AD69" s="41">
        <f t="shared" si="25"/>
        <v>0</v>
      </c>
      <c r="AE69" s="47">
        <f t="shared" si="26"/>
        <v>0</v>
      </c>
      <c r="AF69" s="47">
        <f t="shared" si="26"/>
        <v>0</v>
      </c>
      <c r="AG69" s="47">
        <f t="shared" si="26"/>
        <v>0</v>
      </c>
      <c r="AH69" s="47">
        <f t="shared" si="26"/>
        <v>0</v>
      </c>
      <c r="AI69" s="47">
        <f t="shared" si="26"/>
        <v>0</v>
      </c>
      <c r="AJ69" s="47">
        <f t="shared" si="26"/>
        <v>0</v>
      </c>
      <c r="AK69" s="47">
        <f t="shared" si="26"/>
        <v>0</v>
      </c>
      <c r="AL69" s="47">
        <f t="shared" si="26"/>
        <v>0</v>
      </c>
      <c r="AM69" s="47">
        <f t="shared" si="26"/>
        <v>0</v>
      </c>
      <c r="AN69" s="47">
        <f t="shared" si="26"/>
        <v>0</v>
      </c>
      <c r="AO69" s="47">
        <f t="shared" si="26"/>
        <v>0</v>
      </c>
      <c r="AP69" s="47">
        <f t="shared" si="26"/>
        <v>0</v>
      </c>
      <c r="AQ69" s="47">
        <f t="shared" si="26"/>
        <v>0</v>
      </c>
      <c r="AR69" s="41">
        <f t="shared" si="27"/>
        <v>0</v>
      </c>
      <c r="AS69" s="34">
        <f t="shared" si="28"/>
        <v>0</v>
      </c>
    </row>
    <row r="70" spans="1:45" ht="45" customHeight="1">
      <c r="A70" s="123">
        <v>28</v>
      </c>
      <c r="B70" s="123"/>
      <c r="C70" s="123"/>
      <c r="D70" s="124"/>
      <c r="E70" s="25">
        <f t="shared" si="20"/>
        <v>0</v>
      </c>
      <c r="F70" s="39">
        <f t="shared" si="21"/>
        <v>0</v>
      </c>
      <c r="G70" s="210"/>
      <c r="H70" s="211"/>
      <c r="I70" s="126"/>
      <c r="J70" s="2"/>
      <c r="N70" s="41">
        <f t="shared" si="22"/>
        <v>0</v>
      </c>
      <c r="O70" s="47">
        <f t="shared" si="23"/>
        <v>0</v>
      </c>
      <c r="P70" s="47">
        <f t="shared" si="23"/>
        <v>0</v>
      </c>
      <c r="Q70" s="47">
        <f t="shared" si="23"/>
        <v>0</v>
      </c>
      <c r="R70" s="47">
        <f t="shared" si="23"/>
        <v>0</v>
      </c>
      <c r="S70" s="47">
        <f t="shared" si="23"/>
        <v>0</v>
      </c>
      <c r="T70" s="47">
        <f t="shared" si="23"/>
        <v>0</v>
      </c>
      <c r="U70" s="47">
        <f t="shared" si="23"/>
        <v>0</v>
      </c>
      <c r="V70" s="47">
        <f t="shared" si="23"/>
        <v>0</v>
      </c>
      <c r="W70" s="47">
        <f t="shared" si="23"/>
        <v>0</v>
      </c>
      <c r="X70" s="47">
        <f t="shared" si="23"/>
        <v>0</v>
      </c>
      <c r="Y70" s="47">
        <f t="shared" si="23"/>
        <v>0</v>
      </c>
      <c r="Z70" s="47">
        <f t="shared" si="23"/>
        <v>0</v>
      </c>
      <c r="AA70" s="47">
        <f t="shared" si="23"/>
        <v>0</v>
      </c>
      <c r="AB70" s="52">
        <f t="shared" si="24"/>
        <v>0</v>
      </c>
      <c r="AC70" s="41"/>
      <c r="AD70" s="41">
        <f t="shared" si="25"/>
        <v>0</v>
      </c>
      <c r="AE70" s="47">
        <f t="shared" si="26"/>
        <v>0</v>
      </c>
      <c r="AF70" s="47">
        <f t="shared" si="26"/>
        <v>0</v>
      </c>
      <c r="AG70" s="47">
        <f t="shared" si="26"/>
        <v>0</v>
      </c>
      <c r="AH70" s="47">
        <f t="shared" si="26"/>
        <v>0</v>
      </c>
      <c r="AI70" s="47">
        <f t="shared" si="26"/>
        <v>0</v>
      </c>
      <c r="AJ70" s="47">
        <f t="shared" si="26"/>
        <v>0</v>
      </c>
      <c r="AK70" s="47">
        <f t="shared" si="26"/>
        <v>0</v>
      </c>
      <c r="AL70" s="47">
        <f t="shared" si="26"/>
        <v>0</v>
      </c>
      <c r="AM70" s="47">
        <f t="shared" si="26"/>
        <v>0</v>
      </c>
      <c r="AN70" s="47">
        <f t="shared" si="26"/>
        <v>0</v>
      </c>
      <c r="AO70" s="47">
        <f t="shared" si="26"/>
        <v>0</v>
      </c>
      <c r="AP70" s="47">
        <f t="shared" si="26"/>
        <v>0</v>
      </c>
      <c r="AQ70" s="47">
        <f t="shared" si="26"/>
        <v>0</v>
      </c>
      <c r="AR70" s="41">
        <f t="shared" si="27"/>
        <v>0</v>
      </c>
      <c r="AS70" s="34">
        <f t="shared" si="28"/>
        <v>0</v>
      </c>
    </row>
    <row r="71" spans="1:45" ht="45" customHeight="1">
      <c r="A71" s="123">
        <v>29</v>
      </c>
      <c r="B71" s="123"/>
      <c r="C71" s="123"/>
      <c r="D71" s="124"/>
      <c r="E71" s="25">
        <f t="shared" si="20"/>
        <v>0</v>
      </c>
      <c r="F71" s="39">
        <f t="shared" si="21"/>
        <v>0</v>
      </c>
      <c r="G71" s="210"/>
      <c r="H71" s="211"/>
      <c r="I71" s="126"/>
      <c r="J71" s="2"/>
      <c r="N71" s="41">
        <f t="shared" si="22"/>
        <v>0</v>
      </c>
      <c r="O71" s="47">
        <f t="shared" si="23"/>
        <v>0</v>
      </c>
      <c r="P71" s="47">
        <f t="shared" si="23"/>
        <v>0</v>
      </c>
      <c r="Q71" s="47">
        <f t="shared" si="23"/>
        <v>0</v>
      </c>
      <c r="R71" s="47">
        <f t="shared" si="23"/>
        <v>0</v>
      </c>
      <c r="S71" s="47">
        <f t="shared" si="23"/>
        <v>0</v>
      </c>
      <c r="T71" s="47">
        <f t="shared" si="23"/>
        <v>0</v>
      </c>
      <c r="U71" s="47">
        <f t="shared" si="23"/>
        <v>0</v>
      </c>
      <c r="V71" s="47">
        <f t="shared" si="23"/>
        <v>0</v>
      </c>
      <c r="W71" s="47">
        <f t="shared" si="23"/>
        <v>0</v>
      </c>
      <c r="X71" s="47">
        <f t="shared" si="23"/>
        <v>0</v>
      </c>
      <c r="Y71" s="47">
        <f t="shared" si="23"/>
        <v>0</v>
      </c>
      <c r="Z71" s="47">
        <f t="shared" si="23"/>
        <v>0</v>
      </c>
      <c r="AA71" s="47">
        <f t="shared" si="23"/>
        <v>0</v>
      </c>
      <c r="AB71" s="52">
        <f t="shared" si="24"/>
        <v>0</v>
      </c>
      <c r="AC71" s="41"/>
      <c r="AD71" s="41">
        <f t="shared" si="25"/>
        <v>0</v>
      </c>
      <c r="AE71" s="47">
        <f t="shared" si="26"/>
        <v>0</v>
      </c>
      <c r="AF71" s="47">
        <f t="shared" si="26"/>
        <v>0</v>
      </c>
      <c r="AG71" s="47">
        <f t="shared" si="26"/>
        <v>0</v>
      </c>
      <c r="AH71" s="47">
        <f t="shared" si="26"/>
        <v>0</v>
      </c>
      <c r="AI71" s="47">
        <f t="shared" si="26"/>
        <v>0</v>
      </c>
      <c r="AJ71" s="47">
        <f t="shared" si="26"/>
        <v>0</v>
      </c>
      <c r="AK71" s="47">
        <f t="shared" si="26"/>
        <v>0</v>
      </c>
      <c r="AL71" s="47">
        <f t="shared" si="26"/>
        <v>0</v>
      </c>
      <c r="AM71" s="47">
        <f t="shared" si="26"/>
        <v>0</v>
      </c>
      <c r="AN71" s="47">
        <f t="shared" si="26"/>
        <v>0</v>
      </c>
      <c r="AO71" s="47">
        <f t="shared" si="26"/>
        <v>0</v>
      </c>
      <c r="AP71" s="47">
        <f t="shared" si="26"/>
        <v>0</v>
      </c>
      <c r="AQ71" s="47">
        <f t="shared" si="26"/>
        <v>0</v>
      </c>
      <c r="AR71" s="41">
        <f t="shared" si="27"/>
        <v>0</v>
      </c>
      <c r="AS71" s="34">
        <f t="shared" si="28"/>
        <v>0</v>
      </c>
    </row>
    <row r="72" spans="1:45" ht="45" customHeight="1">
      <c r="A72" s="123">
        <v>30</v>
      </c>
      <c r="B72" s="123"/>
      <c r="C72" s="123"/>
      <c r="D72" s="124"/>
      <c r="E72" s="25">
        <f t="shared" si="20"/>
        <v>0</v>
      </c>
      <c r="F72" s="39">
        <f t="shared" si="21"/>
        <v>0</v>
      </c>
      <c r="G72" s="210"/>
      <c r="H72" s="211"/>
      <c r="I72" s="126"/>
      <c r="J72" s="1"/>
      <c r="N72" s="41">
        <f t="shared" si="22"/>
        <v>0</v>
      </c>
      <c r="O72" s="47">
        <f t="shared" si="23"/>
        <v>0</v>
      </c>
      <c r="P72" s="47">
        <f t="shared" si="23"/>
        <v>0</v>
      </c>
      <c r="Q72" s="47">
        <f t="shared" si="23"/>
        <v>0</v>
      </c>
      <c r="R72" s="47">
        <f t="shared" si="23"/>
        <v>0</v>
      </c>
      <c r="S72" s="47">
        <f t="shared" si="23"/>
        <v>0</v>
      </c>
      <c r="T72" s="47">
        <f t="shared" si="23"/>
        <v>0</v>
      </c>
      <c r="U72" s="47">
        <f t="shared" si="23"/>
        <v>0</v>
      </c>
      <c r="V72" s="47">
        <f t="shared" si="23"/>
        <v>0</v>
      </c>
      <c r="W72" s="47">
        <f t="shared" si="23"/>
        <v>0</v>
      </c>
      <c r="X72" s="47">
        <f t="shared" si="23"/>
        <v>0</v>
      </c>
      <c r="Y72" s="47">
        <f t="shared" si="23"/>
        <v>0</v>
      </c>
      <c r="Z72" s="47">
        <f t="shared" si="23"/>
        <v>0</v>
      </c>
      <c r="AA72" s="47">
        <f t="shared" si="23"/>
        <v>0</v>
      </c>
      <c r="AB72" s="52">
        <f t="shared" si="24"/>
        <v>0</v>
      </c>
      <c r="AC72" s="41"/>
      <c r="AD72" s="41">
        <f t="shared" si="25"/>
        <v>0</v>
      </c>
      <c r="AE72" s="47">
        <f t="shared" si="26"/>
        <v>0</v>
      </c>
      <c r="AF72" s="47">
        <f t="shared" si="26"/>
        <v>0</v>
      </c>
      <c r="AG72" s="47">
        <f t="shared" si="26"/>
        <v>0</v>
      </c>
      <c r="AH72" s="47">
        <f t="shared" si="26"/>
        <v>0</v>
      </c>
      <c r="AI72" s="47">
        <f t="shared" si="26"/>
        <v>0</v>
      </c>
      <c r="AJ72" s="47">
        <f t="shared" si="26"/>
        <v>0</v>
      </c>
      <c r="AK72" s="47">
        <f t="shared" si="26"/>
        <v>0</v>
      </c>
      <c r="AL72" s="47">
        <f t="shared" si="26"/>
        <v>0</v>
      </c>
      <c r="AM72" s="47">
        <f t="shared" si="26"/>
        <v>0</v>
      </c>
      <c r="AN72" s="47">
        <f t="shared" si="26"/>
        <v>0</v>
      </c>
      <c r="AO72" s="47">
        <f t="shared" si="26"/>
        <v>0</v>
      </c>
      <c r="AP72" s="47">
        <f t="shared" si="26"/>
        <v>0</v>
      </c>
      <c r="AQ72" s="47">
        <f t="shared" si="26"/>
        <v>0</v>
      </c>
      <c r="AR72" s="41">
        <f t="shared" si="27"/>
        <v>0</v>
      </c>
      <c r="AS72" s="34">
        <f t="shared" si="28"/>
        <v>0</v>
      </c>
    </row>
    <row r="73" spans="1:45" ht="45" customHeight="1">
      <c r="A73" s="123">
        <v>31</v>
      </c>
      <c r="B73" s="123"/>
      <c r="C73" s="123"/>
      <c r="D73" s="124"/>
      <c r="E73" s="25">
        <f t="shared" si="20"/>
        <v>0</v>
      </c>
      <c r="F73" s="39">
        <f t="shared" si="21"/>
        <v>0</v>
      </c>
      <c r="G73" s="210"/>
      <c r="H73" s="211"/>
      <c r="I73" s="126"/>
      <c r="N73" s="41">
        <f t="shared" si="22"/>
        <v>0</v>
      </c>
      <c r="O73" s="47">
        <f t="shared" si="23"/>
        <v>0</v>
      </c>
      <c r="P73" s="47">
        <f t="shared" si="23"/>
        <v>0</v>
      </c>
      <c r="Q73" s="47">
        <f t="shared" si="23"/>
        <v>0</v>
      </c>
      <c r="R73" s="47">
        <f t="shared" si="23"/>
        <v>0</v>
      </c>
      <c r="S73" s="47">
        <f t="shared" si="23"/>
        <v>0</v>
      </c>
      <c r="T73" s="47">
        <f t="shared" si="23"/>
        <v>0</v>
      </c>
      <c r="U73" s="47">
        <f t="shared" si="23"/>
        <v>0</v>
      </c>
      <c r="V73" s="47">
        <f t="shared" si="23"/>
        <v>0</v>
      </c>
      <c r="W73" s="47">
        <f t="shared" si="23"/>
        <v>0</v>
      </c>
      <c r="X73" s="47">
        <f t="shared" si="23"/>
        <v>0</v>
      </c>
      <c r="Y73" s="47">
        <f t="shared" si="23"/>
        <v>0</v>
      </c>
      <c r="Z73" s="47">
        <f t="shared" si="23"/>
        <v>0</v>
      </c>
      <c r="AA73" s="47">
        <f t="shared" si="23"/>
        <v>0</v>
      </c>
      <c r="AB73" s="52">
        <f t="shared" si="24"/>
        <v>0</v>
      </c>
      <c r="AC73" s="41"/>
      <c r="AD73" s="41">
        <f t="shared" si="25"/>
        <v>0</v>
      </c>
      <c r="AE73" s="47">
        <f t="shared" si="26"/>
        <v>0</v>
      </c>
      <c r="AF73" s="47">
        <f t="shared" si="26"/>
        <v>0</v>
      </c>
      <c r="AG73" s="47">
        <f t="shared" si="26"/>
        <v>0</v>
      </c>
      <c r="AH73" s="47">
        <f t="shared" si="26"/>
        <v>0</v>
      </c>
      <c r="AI73" s="47">
        <f t="shared" si="26"/>
        <v>0</v>
      </c>
      <c r="AJ73" s="47">
        <f t="shared" si="26"/>
        <v>0</v>
      </c>
      <c r="AK73" s="47">
        <f t="shared" si="26"/>
        <v>0</v>
      </c>
      <c r="AL73" s="47">
        <f t="shared" si="26"/>
        <v>0</v>
      </c>
      <c r="AM73" s="47">
        <f t="shared" si="26"/>
        <v>0</v>
      </c>
      <c r="AN73" s="47">
        <f t="shared" si="26"/>
        <v>0</v>
      </c>
      <c r="AO73" s="47">
        <f t="shared" si="26"/>
        <v>0</v>
      </c>
      <c r="AP73" s="47">
        <f t="shared" si="26"/>
        <v>0</v>
      </c>
      <c r="AQ73" s="47">
        <f t="shared" si="26"/>
        <v>0</v>
      </c>
      <c r="AR73" s="41">
        <f t="shared" si="27"/>
        <v>0</v>
      </c>
      <c r="AS73" s="34">
        <f t="shared" si="28"/>
        <v>0</v>
      </c>
    </row>
    <row r="74" spans="1:45" ht="45" customHeight="1">
      <c r="A74" s="123">
        <v>32</v>
      </c>
      <c r="B74" s="123"/>
      <c r="C74" s="123"/>
      <c r="D74" s="124"/>
      <c r="E74" s="25">
        <f t="shared" si="20"/>
        <v>0</v>
      </c>
      <c r="F74" s="39">
        <f t="shared" si="21"/>
        <v>0</v>
      </c>
      <c r="G74" s="210"/>
      <c r="H74" s="211"/>
      <c r="I74" s="126"/>
      <c r="N74" s="41">
        <f t="shared" si="22"/>
        <v>0</v>
      </c>
      <c r="O74" s="47">
        <f t="shared" si="23"/>
        <v>0</v>
      </c>
      <c r="P74" s="47">
        <f t="shared" si="23"/>
        <v>0</v>
      </c>
      <c r="Q74" s="47">
        <f t="shared" si="23"/>
        <v>0</v>
      </c>
      <c r="R74" s="47">
        <f t="shared" si="23"/>
        <v>0</v>
      </c>
      <c r="S74" s="47">
        <f t="shared" si="23"/>
        <v>0</v>
      </c>
      <c r="T74" s="47">
        <f t="shared" si="23"/>
        <v>0</v>
      </c>
      <c r="U74" s="47">
        <f t="shared" si="23"/>
        <v>0</v>
      </c>
      <c r="V74" s="47">
        <f t="shared" si="23"/>
        <v>0</v>
      </c>
      <c r="W74" s="47">
        <f t="shared" si="23"/>
        <v>0</v>
      </c>
      <c r="X74" s="47">
        <f t="shared" si="23"/>
        <v>0</v>
      </c>
      <c r="Y74" s="47">
        <f t="shared" si="23"/>
        <v>0</v>
      </c>
      <c r="Z74" s="47">
        <f t="shared" si="23"/>
        <v>0</v>
      </c>
      <c r="AA74" s="47">
        <f t="shared" si="23"/>
        <v>0</v>
      </c>
      <c r="AB74" s="52">
        <f t="shared" si="24"/>
        <v>0</v>
      </c>
      <c r="AC74" s="41"/>
      <c r="AD74" s="41">
        <f t="shared" si="25"/>
        <v>0</v>
      </c>
      <c r="AE74" s="47">
        <f t="shared" si="26"/>
        <v>0</v>
      </c>
      <c r="AF74" s="47">
        <f t="shared" si="26"/>
        <v>0</v>
      </c>
      <c r="AG74" s="47">
        <f t="shared" si="26"/>
        <v>0</v>
      </c>
      <c r="AH74" s="47">
        <f t="shared" si="26"/>
        <v>0</v>
      </c>
      <c r="AI74" s="47">
        <f t="shared" si="26"/>
        <v>0</v>
      </c>
      <c r="AJ74" s="47">
        <f t="shared" si="26"/>
        <v>0</v>
      </c>
      <c r="AK74" s="47">
        <f t="shared" si="26"/>
        <v>0</v>
      </c>
      <c r="AL74" s="47">
        <f t="shared" si="26"/>
        <v>0</v>
      </c>
      <c r="AM74" s="47">
        <f t="shared" si="26"/>
        <v>0</v>
      </c>
      <c r="AN74" s="47">
        <f t="shared" si="26"/>
        <v>0</v>
      </c>
      <c r="AO74" s="47">
        <f t="shared" si="26"/>
        <v>0</v>
      </c>
      <c r="AP74" s="47">
        <f t="shared" si="26"/>
        <v>0</v>
      </c>
      <c r="AQ74" s="47">
        <f t="shared" si="26"/>
        <v>0</v>
      </c>
      <c r="AR74" s="41">
        <f t="shared" si="27"/>
        <v>0</v>
      </c>
      <c r="AS74" s="34">
        <f t="shared" si="28"/>
        <v>0</v>
      </c>
    </row>
    <row r="75" spans="1:45" ht="45" customHeight="1">
      <c r="A75" s="123">
        <v>33</v>
      </c>
      <c r="B75" s="123"/>
      <c r="C75" s="123"/>
      <c r="D75" s="124"/>
      <c r="E75" s="25">
        <f t="shared" si="20"/>
        <v>0</v>
      </c>
      <c r="F75" s="39">
        <f t="shared" si="21"/>
        <v>0</v>
      </c>
      <c r="G75" s="210"/>
      <c r="H75" s="211"/>
      <c r="I75" s="126"/>
      <c r="N75" s="41">
        <f t="shared" si="22"/>
        <v>0</v>
      </c>
      <c r="O75" s="47">
        <f t="shared" si="23"/>
        <v>0</v>
      </c>
      <c r="P75" s="47">
        <f t="shared" si="23"/>
        <v>0</v>
      </c>
      <c r="Q75" s="47">
        <f t="shared" si="23"/>
        <v>0</v>
      </c>
      <c r="R75" s="47">
        <f t="shared" si="23"/>
        <v>0</v>
      </c>
      <c r="S75" s="47">
        <f t="shared" si="23"/>
        <v>0</v>
      </c>
      <c r="T75" s="47">
        <f t="shared" si="23"/>
        <v>0</v>
      </c>
      <c r="U75" s="47">
        <f t="shared" si="23"/>
        <v>0</v>
      </c>
      <c r="V75" s="47">
        <f t="shared" si="23"/>
        <v>0</v>
      </c>
      <c r="W75" s="47">
        <f t="shared" si="23"/>
        <v>0</v>
      </c>
      <c r="X75" s="47">
        <f t="shared" si="23"/>
        <v>0</v>
      </c>
      <c r="Y75" s="47">
        <f t="shared" si="23"/>
        <v>0</v>
      </c>
      <c r="Z75" s="47">
        <f t="shared" si="23"/>
        <v>0</v>
      </c>
      <c r="AA75" s="47">
        <f t="shared" si="23"/>
        <v>0</v>
      </c>
      <c r="AB75" s="52">
        <f t="shared" si="24"/>
        <v>0</v>
      </c>
      <c r="AC75" s="41"/>
      <c r="AD75" s="41">
        <f t="shared" si="25"/>
        <v>0</v>
      </c>
      <c r="AE75" s="47">
        <f t="shared" si="26"/>
        <v>0</v>
      </c>
      <c r="AF75" s="47">
        <f t="shared" si="26"/>
        <v>0</v>
      </c>
      <c r="AG75" s="47">
        <f t="shared" si="26"/>
        <v>0</v>
      </c>
      <c r="AH75" s="47">
        <f t="shared" si="26"/>
        <v>0</v>
      </c>
      <c r="AI75" s="47">
        <f t="shared" si="26"/>
        <v>0</v>
      </c>
      <c r="AJ75" s="47">
        <f t="shared" si="26"/>
        <v>0</v>
      </c>
      <c r="AK75" s="47">
        <f t="shared" si="26"/>
        <v>0</v>
      </c>
      <c r="AL75" s="47">
        <f t="shared" si="26"/>
        <v>0</v>
      </c>
      <c r="AM75" s="47">
        <f t="shared" si="26"/>
        <v>0</v>
      </c>
      <c r="AN75" s="47">
        <f t="shared" si="26"/>
        <v>0</v>
      </c>
      <c r="AO75" s="47">
        <f t="shared" si="26"/>
        <v>0</v>
      </c>
      <c r="AP75" s="47">
        <f t="shared" si="26"/>
        <v>0</v>
      </c>
      <c r="AQ75" s="47">
        <f t="shared" si="26"/>
        <v>0</v>
      </c>
      <c r="AR75" s="41">
        <f t="shared" si="27"/>
        <v>0</v>
      </c>
      <c r="AS75" s="34">
        <f t="shared" si="28"/>
        <v>0</v>
      </c>
    </row>
    <row r="76" spans="1:45" ht="45" customHeight="1">
      <c r="A76" s="123">
        <v>34</v>
      </c>
      <c r="B76" s="123"/>
      <c r="C76" s="123"/>
      <c r="D76" s="124"/>
      <c r="E76" s="25">
        <f t="shared" si="20"/>
        <v>0</v>
      </c>
      <c r="F76" s="39">
        <f t="shared" si="21"/>
        <v>0</v>
      </c>
      <c r="G76" s="210"/>
      <c r="H76" s="211"/>
      <c r="I76" s="126"/>
      <c r="N76" s="41">
        <f t="shared" si="22"/>
        <v>0</v>
      </c>
      <c r="O76" s="47">
        <f t="shared" si="23"/>
        <v>0</v>
      </c>
      <c r="P76" s="47">
        <f t="shared" si="23"/>
        <v>0</v>
      </c>
      <c r="Q76" s="47">
        <f t="shared" si="23"/>
        <v>0</v>
      </c>
      <c r="R76" s="47">
        <f t="shared" si="23"/>
        <v>0</v>
      </c>
      <c r="S76" s="47">
        <f t="shared" si="23"/>
        <v>0</v>
      </c>
      <c r="T76" s="47">
        <f t="shared" si="23"/>
        <v>0</v>
      </c>
      <c r="U76" s="47">
        <f t="shared" si="23"/>
        <v>0</v>
      </c>
      <c r="V76" s="47">
        <f t="shared" si="23"/>
        <v>0</v>
      </c>
      <c r="W76" s="47">
        <f t="shared" si="23"/>
        <v>0</v>
      </c>
      <c r="X76" s="47">
        <f t="shared" si="23"/>
        <v>0</v>
      </c>
      <c r="Y76" s="47">
        <f t="shared" si="23"/>
        <v>0</v>
      </c>
      <c r="Z76" s="47">
        <f t="shared" si="23"/>
        <v>0</v>
      </c>
      <c r="AA76" s="47">
        <f t="shared" si="23"/>
        <v>0</v>
      </c>
      <c r="AB76" s="52">
        <f t="shared" si="24"/>
        <v>0</v>
      </c>
      <c r="AC76" s="41"/>
      <c r="AD76" s="41">
        <f t="shared" si="25"/>
        <v>0</v>
      </c>
      <c r="AE76" s="47">
        <f t="shared" si="26"/>
        <v>0</v>
      </c>
      <c r="AF76" s="47">
        <f t="shared" si="26"/>
        <v>0</v>
      </c>
      <c r="AG76" s="47">
        <f t="shared" si="26"/>
        <v>0</v>
      </c>
      <c r="AH76" s="47">
        <f t="shared" si="26"/>
        <v>0</v>
      </c>
      <c r="AI76" s="47">
        <f t="shared" si="26"/>
        <v>0</v>
      </c>
      <c r="AJ76" s="47">
        <f t="shared" si="26"/>
        <v>0</v>
      </c>
      <c r="AK76" s="47">
        <f t="shared" si="26"/>
        <v>0</v>
      </c>
      <c r="AL76" s="47">
        <f t="shared" si="26"/>
        <v>0</v>
      </c>
      <c r="AM76" s="47">
        <f t="shared" si="26"/>
        <v>0</v>
      </c>
      <c r="AN76" s="47">
        <f t="shared" si="26"/>
        <v>0</v>
      </c>
      <c r="AO76" s="47">
        <f t="shared" si="26"/>
        <v>0</v>
      </c>
      <c r="AP76" s="47">
        <f t="shared" si="26"/>
        <v>0</v>
      </c>
      <c r="AQ76" s="47">
        <f t="shared" si="26"/>
        <v>0</v>
      </c>
      <c r="AR76" s="41">
        <f t="shared" si="27"/>
        <v>0</v>
      </c>
      <c r="AS76" s="34">
        <f t="shared" si="28"/>
        <v>0</v>
      </c>
    </row>
    <row r="77" spans="1:45" ht="45" customHeight="1">
      <c r="A77" s="123">
        <v>35</v>
      </c>
      <c r="B77" s="123"/>
      <c r="C77" s="123"/>
      <c r="D77" s="124"/>
      <c r="E77" s="25">
        <f t="shared" si="20"/>
        <v>0</v>
      </c>
      <c r="F77" s="39">
        <f>E77*PI()*C77^2/4*7.85/1000</f>
        <v>0</v>
      </c>
      <c r="G77" s="210"/>
      <c r="H77" s="211"/>
      <c r="I77" s="126"/>
      <c r="N77" s="41">
        <f t="shared" si="22"/>
        <v>0</v>
      </c>
      <c r="O77" s="47">
        <f t="shared" si="23"/>
        <v>0</v>
      </c>
      <c r="P77" s="47">
        <f t="shared" si="23"/>
        <v>0</v>
      </c>
      <c r="Q77" s="47">
        <f t="shared" si="23"/>
        <v>0</v>
      </c>
      <c r="R77" s="47">
        <f t="shared" si="23"/>
        <v>0</v>
      </c>
      <c r="S77" s="47">
        <f t="shared" si="23"/>
        <v>0</v>
      </c>
      <c r="T77" s="47">
        <f t="shared" si="23"/>
        <v>0</v>
      </c>
      <c r="U77" s="47">
        <f t="shared" si="23"/>
        <v>0</v>
      </c>
      <c r="V77" s="47">
        <f t="shared" si="23"/>
        <v>0</v>
      </c>
      <c r="W77" s="47">
        <f t="shared" si="23"/>
        <v>0</v>
      </c>
      <c r="X77" s="47">
        <f t="shared" si="23"/>
        <v>0</v>
      </c>
      <c r="Y77" s="47">
        <f t="shared" si="23"/>
        <v>0</v>
      </c>
      <c r="Z77" s="47">
        <f t="shared" si="23"/>
        <v>0</v>
      </c>
      <c r="AA77" s="47">
        <f t="shared" si="23"/>
        <v>0</v>
      </c>
      <c r="AB77" s="52">
        <f t="shared" si="24"/>
        <v>0</v>
      </c>
      <c r="AC77" s="41"/>
      <c r="AD77" s="41">
        <f t="shared" si="25"/>
        <v>0</v>
      </c>
      <c r="AE77" s="47">
        <f t="shared" si="26"/>
        <v>0</v>
      </c>
      <c r="AF77" s="47">
        <f t="shared" si="26"/>
        <v>0</v>
      </c>
      <c r="AG77" s="47">
        <f t="shared" si="26"/>
        <v>0</v>
      </c>
      <c r="AH77" s="47">
        <f t="shared" si="26"/>
        <v>0</v>
      </c>
      <c r="AI77" s="47">
        <f t="shared" si="26"/>
        <v>0</v>
      </c>
      <c r="AJ77" s="47">
        <f t="shared" si="26"/>
        <v>0</v>
      </c>
      <c r="AK77" s="47">
        <f t="shared" si="26"/>
        <v>0</v>
      </c>
      <c r="AL77" s="47">
        <f t="shared" si="26"/>
        <v>0</v>
      </c>
      <c r="AM77" s="47">
        <f t="shared" si="26"/>
        <v>0</v>
      </c>
      <c r="AN77" s="47">
        <f t="shared" si="26"/>
        <v>0</v>
      </c>
      <c r="AO77" s="47">
        <f t="shared" si="26"/>
        <v>0</v>
      </c>
      <c r="AP77" s="47">
        <f t="shared" si="26"/>
        <v>0</v>
      </c>
      <c r="AQ77" s="47">
        <f t="shared" si="26"/>
        <v>0</v>
      </c>
      <c r="AR77" s="41">
        <f t="shared" si="27"/>
        <v>0</v>
      </c>
      <c r="AS77" s="34">
        <f t="shared" si="28"/>
        <v>0</v>
      </c>
    </row>
    <row r="78" spans="1:45" ht="45" customHeight="1">
      <c r="A78" s="123">
        <v>36</v>
      </c>
      <c r="B78" s="128"/>
      <c r="C78" s="128"/>
      <c r="D78" s="129"/>
      <c r="E78" s="33">
        <f t="shared" si="20"/>
        <v>0</v>
      </c>
      <c r="F78" s="40">
        <f>E78*PI()*C78^2/4*7.85/1000</f>
        <v>0</v>
      </c>
      <c r="G78" s="212"/>
      <c r="H78" s="213"/>
      <c r="I78" s="127"/>
      <c r="N78" s="41">
        <f t="shared" si="22"/>
        <v>0</v>
      </c>
      <c r="O78" s="50">
        <f t="shared" si="23"/>
        <v>0</v>
      </c>
      <c r="P78" s="50">
        <f t="shared" si="23"/>
        <v>0</v>
      </c>
      <c r="Q78" s="50">
        <f t="shared" si="23"/>
        <v>0</v>
      </c>
      <c r="R78" s="50">
        <f t="shared" si="23"/>
        <v>0</v>
      </c>
      <c r="S78" s="50">
        <f t="shared" si="23"/>
        <v>0</v>
      </c>
      <c r="T78" s="50">
        <f t="shared" si="23"/>
        <v>0</v>
      </c>
      <c r="U78" s="50">
        <f t="shared" si="23"/>
        <v>0</v>
      </c>
      <c r="V78" s="50">
        <f t="shared" si="23"/>
        <v>0</v>
      </c>
      <c r="W78" s="50">
        <f t="shared" si="23"/>
        <v>0</v>
      </c>
      <c r="X78" s="50">
        <f t="shared" si="23"/>
        <v>0</v>
      </c>
      <c r="Y78" s="50">
        <f t="shared" si="23"/>
        <v>0</v>
      </c>
      <c r="Z78" s="50">
        <f t="shared" si="23"/>
        <v>0</v>
      </c>
      <c r="AA78" s="50">
        <f t="shared" si="23"/>
        <v>0</v>
      </c>
      <c r="AB78" s="52">
        <f t="shared" si="24"/>
        <v>0</v>
      </c>
      <c r="AC78" s="41"/>
      <c r="AD78" s="41">
        <f t="shared" si="25"/>
        <v>0</v>
      </c>
      <c r="AE78" s="50">
        <f t="shared" si="26"/>
        <v>0</v>
      </c>
      <c r="AF78" s="50">
        <f t="shared" si="26"/>
        <v>0</v>
      </c>
      <c r="AG78" s="50">
        <f t="shared" si="26"/>
        <v>0</v>
      </c>
      <c r="AH78" s="50">
        <f t="shared" si="26"/>
        <v>0</v>
      </c>
      <c r="AI78" s="50">
        <f t="shared" si="26"/>
        <v>0</v>
      </c>
      <c r="AJ78" s="50">
        <f t="shared" si="26"/>
        <v>0</v>
      </c>
      <c r="AK78" s="50">
        <f t="shared" si="26"/>
        <v>0</v>
      </c>
      <c r="AL78" s="50">
        <f t="shared" si="26"/>
        <v>0</v>
      </c>
      <c r="AM78" s="50">
        <f t="shared" si="26"/>
        <v>0</v>
      </c>
      <c r="AN78" s="50">
        <f t="shared" si="26"/>
        <v>0</v>
      </c>
      <c r="AO78" s="50">
        <f t="shared" si="26"/>
        <v>0</v>
      </c>
      <c r="AP78" s="50">
        <f t="shared" si="26"/>
        <v>0</v>
      </c>
      <c r="AQ78" s="50">
        <f t="shared" si="26"/>
        <v>0</v>
      </c>
      <c r="AR78" s="41">
        <f t="shared" si="27"/>
        <v>0</v>
      </c>
      <c r="AS78" s="34">
        <f t="shared" si="28"/>
        <v>0</v>
      </c>
    </row>
    <row r="79" spans="1:44" ht="21.75" customHeight="1">
      <c r="A79" s="135">
        <f>COUNT(B67:B78)</f>
        <v>0</v>
      </c>
      <c r="B79" s="135" t="s">
        <v>45</v>
      </c>
      <c r="C79" s="135"/>
      <c r="D79" s="136" t="s">
        <v>38</v>
      </c>
      <c r="E79" s="137">
        <f>SUM(E67:E78)</f>
        <v>0</v>
      </c>
      <c r="F79" s="137">
        <f>SUM(F67:F78)</f>
        <v>0</v>
      </c>
      <c r="G79" s="135"/>
      <c r="H79" s="135"/>
      <c r="I79" s="135"/>
      <c r="L79" s="42"/>
      <c r="N79" s="41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2"/>
      <c r="AC79" s="41"/>
      <c r="AD79" s="48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1"/>
    </row>
    <row r="80" spans="1:66" s="30" customFormat="1" ht="21.75" customHeight="1">
      <c r="A80" s="138"/>
      <c r="B80" s="138"/>
      <c r="C80" s="138"/>
      <c r="D80" s="139"/>
      <c r="E80" s="140"/>
      <c r="F80" s="140"/>
      <c r="G80" s="138"/>
      <c r="H80" s="138"/>
      <c r="I80" s="138"/>
      <c r="M80" s="41"/>
      <c r="N80" s="38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52"/>
      <c r="AC80" s="34"/>
      <c r="AD80" s="34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34"/>
      <c r="AS80" s="34"/>
      <c r="AT80" s="34"/>
      <c r="AU80" s="34"/>
      <c r="AV80" s="34"/>
      <c r="AW80" s="34"/>
      <c r="AX80" s="34"/>
      <c r="AY80" s="3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</row>
    <row r="81" spans="1:28" ht="15.75" customHeight="1">
      <c r="A81" s="69" t="str">
        <f>A24</f>
        <v>Debrunner Acifer AG Bewehrungstechnik</v>
      </c>
      <c r="B81" s="8"/>
      <c r="C81" s="7"/>
      <c r="D81" s="8"/>
      <c r="E81" s="8"/>
      <c r="F81" s="8"/>
      <c r="G81" s="8"/>
      <c r="H81" s="8"/>
      <c r="I81" s="8"/>
      <c r="AB81" s="52"/>
    </row>
    <row r="82" spans="1:28" ht="15.75" customHeight="1">
      <c r="A82" s="121" t="str">
        <f>version</f>
        <v>Version 03/2023 hs/gg</v>
      </c>
      <c r="B82" s="8"/>
      <c r="C82" s="8"/>
      <c r="D82" s="8"/>
      <c r="E82" s="8"/>
      <c r="F82" s="7"/>
      <c r="G82" s="8"/>
      <c r="H82" s="8"/>
      <c r="I82" s="8"/>
      <c r="AB82" s="52"/>
    </row>
    <row r="83" spans="1:28" ht="15.75" customHeight="1">
      <c r="A83" s="7"/>
      <c r="B83" s="8"/>
      <c r="C83" s="8"/>
      <c r="D83" s="8"/>
      <c r="E83" s="8"/>
      <c r="F83" s="7"/>
      <c r="G83" s="8"/>
      <c r="H83" s="8"/>
      <c r="I83" s="8"/>
      <c r="AB83" s="52"/>
    </row>
    <row r="84" spans="1:45" ht="15.75" customHeight="1">
      <c r="A84" s="141"/>
      <c r="B84" s="135"/>
      <c r="C84" s="135"/>
      <c r="D84" s="135"/>
      <c r="E84" s="135"/>
      <c r="F84" s="135"/>
      <c r="G84" s="8"/>
      <c r="H84" s="8"/>
      <c r="I84" s="8"/>
      <c r="AB84" s="52"/>
      <c r="AS84" s="35"/>
    </row>
    <row r="85" spans="1:45" ht="15.75" customHeight="1">
      <c r="A85" s="141" t="str">
        <f>A28</f>
        <v>Technische Beratung für Bewehrungen und Bewehrungstechnik: </v>
      </c>
      <c r="B85" s="135"/>
      <c r="C85" s="135"/>
      <c r="D85" s="135"/>
      <c r="E85" s="135"/>
      <c r="F85" s="135"/>
      <c r="G85" s="8"/>
      <c r="H85" s="8"/>
      <c r="I85" s="8"/>
      <c r="AB85" s="52"/>
      <c r="AS85" s="35"/>
    </row>
    <row r="86" spans="1:28" ht="15.75" customHeight="1">
      <c r="A86" s="71" t="str">
        <f>A29</f>
        <v>www.bewehrungstechnik.ch</v>
      </c>
      <c r="B86" s="8"/>
      <c r="C86" s="8"/>
      <c r="D86" s="8"/>
      <c r="E86" s="8"/>
      <c r="F86" s="8"/>
      <c r="G86" s="142"/>
      <c r="H86" s="143"/>
      <c r="I86" s="8"/>
      <c r="AB86" s="52"/>
    </row>
    <row r="87" spans="1:28" ht="15.75" customHeight="1">
      <c r="A87" s="8"/>
      <c r="B87" s="8"/>
      <c r="C87" s="8"/>
      <c r="D87" s="8"/>
      <c r="E87" s="8"/>
      <c r="F87" s="8"/>
      <c r="G87" s="8"/>
      <c r="H87" s="8"/>
      <c r="I87" s="8"/>
      <c r="AB87" s="52"/>
    </row>
    <row r="88" spans="1:28" ht="15.75" customHeight="1">
      <c r="A88" s="8"/>
      <c r="B88" s="8"/>
      <c r="C88" s="8"/>
      <c r="D88" s="8"/>
      <c r="E88" s="8"/>
      <c r="F88" s="8"/>
      <c r="G88" s="7" t="s">
        <v>1</v>
      </c>
      <c r="H88" s="7" t="s">
        <v>40</v>
      </c>
      <c r="I88" s="8"/>
      <c r="L88" s="3"/>
      <c r="AB88" s="52"/>
    </row>
    <row r="89" spans="1:28" ht="15.75" customHeight="1">
      <c r="A89" s="8"/>
      <c r="B89" s="8"/>
      <c r="C89" s="8"/>
      <c r="D89" s="8"/>
      <c r="E89" s="8"/>
      <c r="F89" s="8"/>
      <c r="G89" s="130">
        <f>Liste</f>
        <v>0</v>
      </c>
      <c r="H89" s="54">
        <v>4</v>
      </c>
      <c r="I89" s="8"/>
      <c r="L89" s="3"/>
      <c r="AB89" s="52"/>
    </row>
    <row r="90" spans="1:28" ht="15.75" customHeight="1">
      <c r="A90" s="8"/>
      <c r="B90" s="8"/>
      <c r="C90" s="8"/>
      <c r="D90" s="8"/>
      <c r="E90" s="8"/>
      <c r="F90" s="8"/>
      <c r="G90" s="120" t="s">
        <v>3</v>
      </c>
      <c r="H90" s="120" t="s">
        <v>2</v>
      </c>
      <c r="I90" s="8"/>
      <c r="L90" s="3"/>
      <c r="AB90" s="52"/>
    </row>
    <row r="91" spans="1:28" ht="15.75" customHeight="1">
      <c r="A91" s="131" t="str">
        <f>A5</f>
        <v>Bewehrungsstahl  gemäss SIA 262</v>
      </c>
      <c r="B91" s="8"/>
      <c r="C91" s="8"/>
      <c r="D91" s="8"/>
      <c r="E91" s="8"/>
      <c r="F91" s="8"/>
      <c r="G91" s="130">
        <f>Plan</f>
        <v>0</v>
      </c>
      <c r="H91" s="132">
        <f>Datum</f>
        <v>0</v>
      </c>
      <c r="I91" s="8"/>
      <c r="J91" s="1"/>
      <c r="K91" s="58" t="str">
        <f>K5</f>
        <v>Graue Felder = Eingabefelder</v>
      </c>
      <c r="L91" s="3"/>
      <c r="AB91" s="52"/>
    </row>
    <row r="92" spans="1:28" ht="15.75" customHeight="1">
      <c r="A92" s="157" t="str">
        <f>A6</f>
        <v>Güte:</v>
      </c>
      <c r="B92" s="158" t="str">
        <f>B63</f>
        <v>B500B</v>
      </c>
      <c r="C92" s="159"/>
      <c r="D92" s="160" t="str">
        <f>D6</f>
        <v>d8 bis d40</v>
      </c>
      <c r="E92" s="8"/>
      <c r="F92" s="8"/>
      <c r="G92" s="8"/>
      <c r="H92" s="8"/>
      <c r="I92" s="8"/>
      <c r="AB92" s="52"/>
    </row>
    <row r="93" spans="1:44" ht="15.75" customHeight="1">
      <c r="A93" s="131"/>
      <c r="B93" s="8"/>
      <c r="C93" s="8"/>
      <c r="D93" s="8"/>
      <c r="E93" s="8"/>
      <c r="F93" s="8"/>
      <c r="G93" s="8"/>
      <c r="H93" s="8"/>
      <c r="I93" s="8"/>
      <c r="N93" s="41"/>
      <c r="O93" s="44" t="s">
        <v>44</v>
      </c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52"/>
      <c r="AC93" s="41"/>
      <c r="AD93" s="41"/>
      <c r="AE93" s="44" t="s">
        <v>9</v>
      </c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</row>
    <row r="94" spans="1:44" ht="15.75" customHeight="1">
      <c r="A94" s="200" t="str">
        <f aca="true" t="shared" si="29" ref="A94:G94">A8</f>
        <v>Pos.</v>
      </c>
      <c r="B94" s="200" t="str">
        <f t="shared" si="29"/>
        <v>Stück</v>
      </c>
      <c r="C94" s="133" t="str">
        <f t="shared" si="29"/>
        <v>Ø</v>
      </c>
      <c r="D94" s="133" t="str">
        <f t="shared" si="29"/>
        <v>Abgew.</v>
      </c>
      <c r="E94" s="133" t="str">
        <f t="shared" si="29"/>
        <v>Total</v>
      </c>
      <c r="F94" s="202" t="str">
        <f t="shared" si="29"/>
        <v>kg</v>
      </c>
      <c r="G94" s="204" t="str">
        <f t="shared" si="29"/>
        <v>Form (cm)</v>
      </c>
      <c r="H94" s="205"/>
      <c r="I94" s="198" t="str">
        <f>I8</f>
        <v>Fix (f) / Bearbeitet (b)</v>
      </c>
      <c r="J94" s="1"/>
      <c r="K94" t="str">
        <f>K8</f>
        <v>Als Kopiervorlage. Bitte Mass abändern.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52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</row>
    <row r="95" spans="1:44" ht="45" customHeight="1">
      <c r="A95" s="201"/>
      <c r="B95" s="201"/>
      <c r="C95" s="134" t="str">
        <f>C9</f>
        <v>mm</v>
      </c>
      <c r="D95" s="134" t="str">
        <f>D9</f>
        <v>Länge m</v>
      </c>
      <c r="E95" s="134" t="str">
        <f>E9</f>
        <v>Länge m</v>
      </c>
      <c r="F95" s="203"/>
      <c r="G95" s="206"/>
      <c r="H95" s="207"/>
      <c r="I95" s="199" t="s">
        <v>42</v>
      </c>
      <c r="J95" s="1"/>
      <c r="K95" s="1" t="str">
        <f>K9</f>
        <v>Häufig verwendete Formen</v>
      </c>
      <c r="L95" s="1"/>
      <c r="N95" s="41" t="s">
        <v>65</v>
      </c>
      <c r="O95" s="46">
        <v>6</v>
      </c>
      <c r="P95" s="46">
        <v>8</v>
      </c>
      <c r="Q95" s="46">
        <v>10</v>
      </c>
      <c r="R95" s="46">
        <v>12</v>
      </c>
      <c r="S95" s="46">
        <v>14</v>
      </c>
      <c r="T95" s="46">
        <v>16</v>
      </c>
      <c r="U95" s="46">
        <v>18</v>
      </c>
      <c r="V95" s="46">
        <v>20</v>
      </c>
      <c r="W95" s="46">
        <v>22</v>
      </c>
      <c r="X95" s="46">
        <v>26</v>
      </c>
      <c r="Y95" s="46">
        <v>30</v>
      </c>
      <c r="Z95" s="46">
        <v>34</v>
      </c>
      <c r="AA95" s="46">
        <v>40</v>
      </c>
      <c r="AB95" s="52"/>
      <c r="AC95" s="41"/>
      <c r="AD95" s="41" t="s">
        <v>65</v>
      </c>
      <c r="AE95" s="46">
        <v>6</v>
      </c>
      <c r="AF95" s="46">
        <v>8</v>
      </c>
      <c r="AG95" s="46">
        <v>10</v>
      </c>
      <c r="AH95" s="46">
        <v>12</v>
      </c>
      <c r="AI95" s="46">
        <v>14</v>
      </c>
      <c r="AJ95" s="46">
        <v>16</v>
      </c>
      <c r="AK95" s="46">
        <v>18</v>
      </c>
      <c r="AL95" s="46">
        <v>20</v>
      </c>
      <c r="AM95" s="46">
        <v>22</v>
      </c>
      <c r="AN95" s="46">
        <v>26</v>
      </c>
      <c r="AO95" s="46">
        <v>30</v>
      </c>
      <c r="AP95" s="46">
        <v>34</v>
      </c>
      <c r="AQ95" s="46">
        <v>40</v>
      </c>
      <c r="AR95" s="41"/>
    </row>
    <row r="96" spans="1:45" ht="45" customHeight="1">
      <c r="A96" s="123">
        <v>37</v>
      </c>
      <c r="B96" s="123"/>
      <c r="C96" s="123"/>
      <c r="D96" s="124"/>
      <c r="E96" s="25">
        <f aca="true" t="shared" si="30" ref="E96:E107">B96*D96</f>
        <v>0</v>
      </c>
      <c r="F96" s="39">
        <f aca="true" t="shared" si="31" ref="F96:F105">E96*PI()*C96^2/4*7.85/1000</f>
        <v>0</v>
      </c>
      <c r="G96" s="208"/>
      <c r="H96" s="209"/>
      <c r="I96" s="125"/>
      <c r="N96" s="41">
        <f aca="true" t="shared" si="32" ref="N96:N107">IF(I96="f",1,0)</f>
        <v>0</v>
      </c>
      <c r="O96" s="47">
        <f aca="true" t="shared" si="33" ref="O96:AA107">IF($C96=O$9,$F96*$N96,0)</f>
        <v>0</v>
      </c>
      <c r="P96" s="47">
        <f t="shared" si="33"/>
        <v>0</v>
      </c>
      <c r="Q96" s="47">
        <f t="shared" si="33"/>
        <v>0</v>
      </c>
      <c r="R96" s="47">
        <f t="shared" si="33"/>
        <v>0</v>
      </c>
      <c r="S96" s="47">
        <f t="shared" si="33"/>
        <v>0</v>
      </c>
      <c r="T96" s="47">
        <f t="shared" si="33"/>
        <v>0</v>
      </c>
      <c r="U96" s="47">
        <f t="shared" si="33"/>
        <v>0</v>
      </c>
      <c r="V96" s="47">
        <f t="shared" si="33"/>
        <v>0</v>
      </c>
      <c r="W96" s="47">
        <f t="shared" si="33"/>
        <v>0</v>
      </c>
      <c r="X96" s="47">
        <f t="shared" si="33"/>
        <v>0</v>
      </c>
      <c r="Y96" s="47">
        <f t="shared" si="33"/>
        <v>0</v>
      </c>
      <c r="Z96" s="47">
        <f t="shared" si="33"/>
        <v>0</v>
      </c>
      <c r="AA96" s="47">
        <f t="shared" si="33"/>
        <v>0</v>
      </c>
      <c r="AB96" s="52">
        <f aca="true" t="shared" si="34" ref="AB96:AB107">SUM(O96:AA96)</f>
        <v>0</v>
      </c>
      <c r="AC96" s="41"/>
      <c r="AD96" s="41">
        <f aca="true" t="shared" si="35" ref="AD96:AD107">IF(I96="b",1,0)</f>
        <v>0</v>
      </c>
      <c r="AE96" s="47">
        <f aca="true" t="shared" si="36" ref="AE96:AQ107">IF($C96=AE$9,$F96*$AD96,0)</f>
        <v>0</v>
      </c>
      <c r="AF96" s="47">
        <f t="shared" si="36"/>
        <v>0</v>
      </c>
      <c r="AG96" s="47">
        <f t="shared" si="36"/>
        <v>0</v>
      </c>
      <c r="AH96" s="47">
        <f t="shared" si="36"/>
        <v>0</v>
      </c>
      <c r="AI96" s="47">
        <f t="shared" si="36"/>
        <v>0</v>
      </c>
      <c r="AJ96" s="47">
        <f t="shared" si="36"/>
        <v>0</v>
      </c>
      <c r="AK96" s="47">
        <f t="shared" si="36"/>
        <v>0</v>
      </c>
      <c r="AL96" s="47">
        <f t="shared" si="36"/>
        <v>0</v>
      </c>
      <c r="AM96" s="47">
        <f t="shared" si="36"/>
        <v>0</v>
      </c>
      <c r="AN96" s="47">
        <f t="shared" si="36"/>
        <v>0</v>
      </c>
      <c r="AO96" s="47">
        <f t="shared" si="36"/>
        <v>0</v>
      </c>
      <c r="AP96" s="47">
        <f t="shared" si="36"/>
        <v>0</v>
      </c>
      <c r="AQ96" s="47">
        <f t="shared" si="36"/>
        <v>0</v>
      </c>
      <c r="AR96" s="41">
        <f aca="true" t="shared" si="37" ref="AR96:AR107">SUM(AE96:AQ96)</f>
        <v>0</v>
      </c>
      <c r="AS96" s="34">
        <f>SUM(AF96:AR96)</f>
        <v>0</v>
      </c>
    </row>
    <row r="97" spans="1:45" ht="45" customHeight="1">
      <c r="A97" s="123">
        <v>38</v>
      </c>
      <c r="B97" s="123"/>
      <c r="C97" s="123"/>
      <c r="D97" s="124"/>
      <c r="E97" s="25">
        <f t="shared" si="30"/>
        <v>0</v>
      </c>
      <c r="F97" s="39">
        <f t="shared" si="31"/>
        <v>0</v>
      </c>
      <c r="G97" s="210"/>
      <c r="H97" s="211"/>
      <c r="I97" s="126"/>
      <c r="J97" s="1"/>
      <c r="N97" s="41">
        <f t="shared" si="32"/>
        <v>0</v>
      </c>
      <c r="O97" s="47">
        <f t="shared" si="33"/>
        <v>0</v>
      </c>
      <c r="P97" s="47">
        <f t="shared" si="33"/>
        <v>0</v>
      </c>
      <c r="Q97" s="47">
        <f t="shared" si="33"/>
        <v>0</v>
      </c>
      <c r="R97" s="47">
        <f t="shared" si="33"/>
        <v>0</v>
      </c>
      <c r="S97" s="47">
        <f t="shared" si="33"/>
        <v>0</v>
      </c>
      <c r="T97" s="47">
        <f t="shared" si="33"/>
        <v>0</v>
      </c>
      <c r="U97" s="47">
        <f t="shared" si="33"/>
        <v>0</v>
      </c>
      <c r="V97" s="47">
        <f t="shared" si="33"/>
        <v>0</v>
      </c>
      <c r="W97" s="47">
        <f t="shared" si="33"/>
        <v>0</v>
      </c>
      <c r="X97" s="47">
        <f t="shared" si="33"/>
        <v>0</v>
      </c>
      <c r="Y97" s="47">
        <f t="shared" si="33"/>
        <v>0</v>
      </c>
      <c r="Z97" s="47">
        <f t="shared" si="33"/>
        <v>0</v>
      </c>
      <c r="AA97" s="47">
        <f t="shared" si="33"/>
        <v>0</v>
      </c>
      <c r="AB97" s="52">
        <f t="shared" si="34"/>
        <v>0</v>
      </c>
      <c r="AC97" s="41"/>
      <c r="AD97" s="41">
        <f t="shared" si="35"/>
        <v>0</v>
      </c>
      <c r="AE97" s="47">
        <f t="shared" si="36"/>
        <v>0</v>
      </c>
      <c r="AF97" s="47">
        <f t="shared" si="36"/>
        <v>0</v>
      </c>
      <c r="AG97" s="47">
        <f t="shared" si="36"/>
        <v>0</v>
      </c>
      <c r="AH97" s="47">
        <f t="shared" si="36"/>
        <v>0</v>
      </c>
      <c r="AI97" s="47">
        <f t="shared" si="36"/>
        <v>0</v>
      </c>
      <c r="AJ97" s="47">
        <f t="shared" si="36"/>
        <v>0</v>
      </c>
      <c r="AK97" s="47">
        <f t="shared" si="36"/>
        <v>0</v>
      </c>
      <c r="AL97" s="47">
        <f t="shared" si="36"/>
        <v>0</v>
      </c>
      <c r="AM97" s="47">
        <f t="shared" si="36"/>
        <v>0</v>
      </c>
      <c r="AN97" s="47">
        <f t="shared" si="36"/>
        <v>0</v>
      </c>
      <c r="AO97" s="47">
        <f t="shared" si="36"/>
        <v>0</v>
      </c>
      <c r="AP97" s="47">
        <f t="shared" si="36"/>
        <v>0</v>
      </c>
      <c r="AQ97" s="47">
        <f t="shared" si="36"/>
        <v>0</v>
      </c>
      <c r="AR97" s="41">
        <f t="shared" si="37"/>
        <v>0</v>
      </c>
      <c r="AS97" s="34">
        <f aca="true" t="shared" si="38" ref="AS97:AS107">SUM(AF97:AR97)</f>
        <v>0</v>
      </c>
    </row>
    <row r="98" spans="1:45" ht="45" customHeight="1">
      <c r="A98" s="123">
        <v>39</v>
      </c>
      <c r="B98" s="123"/>
      <c r="C98" s="123"/>
      <c r="D98" s="124"/>
      <c r="E98" s="25">
        <f t="shared" si="30"/>
        <v>0</v>
      </c>
      <c r="F98" s="39">
        <f t="shared" si="31"/>
        <v>0</v>
      </c>
      <c r="G98" s="210"/>
      <c r="H98" s="211"/>
      <c r="I98" s="126"/>
      <c r="N98" s="41">
        <f t="shared" si="32"/>
        <v>0</v>
      </c>
      <c r="O98" s="47">
        <f t="shared" si="33"/>
        <v>0</v>
      </c>
      <c r="P98" s="47">
        <f t="shared" si="33"/>
        <v>0</v>
      </c>
      <c r="Q98" s="47">
        <f t="shared" si="33"/>
        <v>0</v>
      </c>
      <c r="R98" s="47">
        <f t="shared" si="33"/>
        <v>0</v>
      </c>
      <c r="S98" s="47">
        <f t="shared" si="33"/>
        <v>0</v>
      </c>
      <c r="T98" s="47">
        <f t="shared" si="33"/>
        <v>0</v>
      </c>
      <c r="U98" s="47">
        <f t="shared" si="33"/>
        <v>0</v>
      </c>
      <c r="V98" s="47">
        <f t="shared" si="33"/>
        <v>0</v>
      </c>
      <c r="W98" s="47">
        <f t="shared" si="33"/>
        <v>0</v>
      </c>
      <c r="X98" s="47">
        <f t="shared" si="33"/>
        <v>0</v>
      </c>
      <c r="Y98" s="47">
        <f t="shared" si="33"/>
        <v>0</v>
      </c>
      <c r="Z98" s="47">
        <f t="shared" si="33"/>
        <v>0</v>
      </c>
      <c r="AA98" s="47">
        <f t="shared" si="33"/>
        <v>0</v>
      </c>
      <c r="AB98" s="52">
        <f t="shared" si="34"/>
        <v>0</v>
      </c>
      <c r="AC98" s="41"/>
      <c r="AD98" s="41">
        <f t="shared" si="35"/>
        <v>0</v>
      </c>
      <c r="AE98" s="47">
        <f t="shared" si="36"/>
        <v>0</v>
      </c>
      <c r="AF98" s="47">
        <f t="shared" si="36"/>
        <v>0</v>
      </c>
      <c r="AG98" s="47">
        <f t="shared" si="36"/>
        <v>0</v>
      </c>
      <c r="AH98" s="47">
        <f t="shared" si="36"/>
        <v>0</v>
      </c>
      <c r="AI98" s="47">
        <f t="shared" si="36"/>
        <v>0</v>
      </c>
      <c r="AJ98" s="47">
        <f t="shared" si="36"/>
        <v>0</v>
      </c>
      <c r="AK98" s="47">
        <f t="shared" si="36"/>
        <v>0</v>
      </c>
      <c r="AL98" s="47">
        <f t="shared" si="36"/>
        <v>0</v>
      </c>
      <c r="AM98" s="47">
        <f t="shared" si="36"/>
        <v>0</v>
      </c>
      <c r="AN98" s="47">
        <f t="shared" si="36"/>
        <v>0</v>
      </c>
      <c r="AO98" s="47">
        <f t="shared" si="36"/>
        <v>0</v>
      </c>
      <c r="AP98" s="47">
        <f t="shared" si="36"/>
        <v>0</v>
      </c>
      <c r="AQ98" s="47">
        <f t="shared" si="36"/>
        <v>0</v>
      </c>
      <c r="AR98" s="41">
        <f t="shared" si="37"/>
        <v>0</v>
      </c>
      <c r="AS98" s="34">
        <f t="shared" si="38"/>
        <v>0</v>
      </c>
    </row>
    <row r="99" spans="1:45" ht="45" customHeight="1">
      <c r="A99" s="123">
        <v>40</v>
      </c>
      <c r="B99" s="123"/>
      <c r="C99" s="123"/>
      <c r="D99" s="124"/>
      <c r="E99" s="25">
        <f t="shared" si="30"/>
        <v>0</v>
      </c>
      <c r="F99" s="39">
        <f t="shared" si="31"/>
        <v>0</v>
      </c>
      <c r="G99" s="210"/>
      <c r="H99" s="211"/>
      <c r="I99" s="126"/>
      <c r="J99" s="2"/>
      <c r="N99" s="41">
        <f t="shared" si="32"/>
        <v>0</v>
      </c>
      <c r="O99" s="47">
        <f t="shared" si="33"/>
        <v>0</v>
      </c>
      <c r="P99" s="47">
        <f t="shared" si="33"/>
        <v>0</v>
      </c>
      <c r="Q99" s="47">
        <f t="shared" si="33"/>
        <v>0</v>
      </c>
      <c r="R99" s="47">
        <f t="shared" si="33"/>
        <v>0</v>
      </c>
      <c r="S99" s="47">
        <f t="shared" si="33"/>
        <v>0</v>
      </c>
      <c r="T99" s="47">
        <f t="shared" si="33"/>
        <v>0</v>
      </c>
      <c r="U99" s="47">
        <f t="shared" si="33"/>
        <v>0</v>
      </c>
      <c r="V99" s="47">
        <f t="shared" si="33"/>
        <v>0</v>
      </c>
      <c r="W99" s="47">
        <f t="shared" si="33"/>
        <v>0</v>
      </c>
      <c r="X99" s="47">
        <f t="shared" si="33"/>
        <v>0</v>
      </c>
      <c r="Y99" s="47">
        <f t="shared" si="33"/>
        <v>0</v>
      </c>
      <c r="Z99" s="47">
        <f t="shared" si="33"/>
        <v>0</v>
      </c>
      <c r="AA99" s="47">
        <f t="shared" si="33"/>
        <v>0</v>
      </c>
      <c r="AB99" s="52">
        <f t="shared" si="34"/>
        <v>0</v>
      </c>
      <c r="AC99" s="41"/>
      <c r="AD99" s="41">
        <f t="shared" si="35"/>
        <v>0</v>
      </c>
      <c r="AE99" s="47">
        <f t="shared" si="36"/>
        <v>0</v>
      </c>
      <c r="AF99" s="47">
        <f t="shared" si="36"/>
        <v>0</v>
      </c>
      <c r="AG99" s="47">
        <f t="shared" si="36"/>
        <v>0</v>
      </c>
      <c r="AH99" s="47">
        <f t="shared" si="36"/>
        <v>0</v>
      </c>
      <c r="AI99" s="47">
        <f t="shared" si="36"/>
        <v>0</v>
      </c>
      <c r="AJ99" s="47">
        <f t="shared" si="36"/>
        <v>0</v>
      </c>
      <c r="AK99" s="47">
        <f t="shared" si="36"/>
        <v>0</v>
      </c>
      <c r="AL99" s="47">
        <f t="shared" si="36"/>
        <v>0</v>
      </c>
      <c r="AM99" s="47">
        <f t="shared" si="36"/>
        <v>0</v>
      </c>
      <c r="AN99" s="47">
        <f t="shared" si="36"/>
        <v>0</v>
      </c>
      <c r="AO99" s="47">
        <f t="shared" si="36"/>
        <v>0</v>
      </c>
      <c r="AP99" s="47">
        <f t="shared" si="36"/>
        <v>0</v>
      </c>
      <c r="AQ99" s="47">
        <f t="shared" si="36"/>
        <v>0</v>
      </c>
      <c r="AR99" s="41">
        <f t="shared" si="37"/>
        <v>0</v>
      </c>
      <c r="AS99" s="34">
        <f t="shared" si="38"/>
        <v>0</v>
      </c>
    </row>
    <row r="100" spans="1:45" ht="45" customHeight="1">
      <c r="A100" s="123">
        <v>41</v>
      </c>
      <c r="B100" s="123"/>
      <c r="C100" s="123"/>
      <c r="D100" s="124"/>
      <c r="E100" s="25">
        <f t="shared" si="30"/>
        <v>0</v>
      </c>
      <c r="F100" s="39">
        <f t="shared" si="31"/>
        <v>0</v>
      </c>
      <c r="G100" s="210"/>
      <c r="H100" s="211"/>
      <c r="I100" s="126"/>
      <c r="J100" s="2"/>
      <c r="N100" s="41">
        <f t="shared" si="32"/>
        <v>0</v>
      </c>
      <c r="O100" s="47">
        <f t="shared" si="33"/>
        <v>0</v>
      </c>
      <c r="P100" s="47">
        <f t="shared" si="33"/>
        <v>0</v>
      </c>
      <c r="Q100" s="47">
        <f t="shared" si="33"/>
        <v>0</v>
      </c>
      <c r="R100" s="47">
        <f t="shared" si="33"/>
        <v>0</v>
      </c>
      <c r="S100" s="47">
        <f t="shared" si="33"/>
        <v>0</v>
      </c>
      <c r="T100" s="47">
        <f t="shared" si="33"/>
        <v>0</v>
      </c>
      <c r="U100" s="47">
        <f t="shared" si="33"/>
        <v>0</v>
      </c>
      <c r="V100" s="47">
        <f t="shared" si="33"/>
        <v>0</v>
      </c>
      <c r="W100" s="47">
        <f t="shared" si="33"/>
        <v>0</v>
      </c>
      <c r="X100" s="47">
        <f t="shared" si="33"/>
        <v>0</v>
      </c>
      <c r="Y100" s="47">
        <f t="shared" si="33"/>
        <v>0</v>
      </c>
      <c r="Z100" s="47">
        <f t="shared" si="33"/>
        <v>0</v>
      </c>
      <c r="AA100" s="47">
        <f t="shared" si="33"/>
        <v>0</v>
      </c>
      <c r="AB100" s="52">
        <f t="shared" si="34"/>
        <v>0</v>
      </c>
      <c r="AC100" s="41"/>
      <c r="AD100" s="41">
        <f t="shared" si="35"/>
        <v>0</v>
      </c>
      <c r="AE100" s="47">
        <f t="shared" si="36"/>
        <v>0</v>
      </c>
      <c r="AF100" s="47">
        <f t="shared" si="36"/>
        <v>0</v>
      </c>
      <c r="AG100" s="47">
        <f t="shared" si="36"/>
        <v>0</v>
      </c>
      <c r="AH100" s="47">
        <f t="shared" si="36"/>
        <v>0</v>
      </c>
      <c r="AI100" s="47">
        <f t="shared" si="36"/>
        <v>0</v>
      </c>
      <c r="AJ100" s="47">
        <f t="shared" si="36"/>
        <v>0</v>
      </c>
      <c r="AK100" s="47">
        <f t="shared" si="36"/>
        <v>0</v>
      </c>
      <c r="AL100" s="47">
        <f t="shared" si="36"/>
        <v>0</v>
      </c>
      <c r="AM100" s="47">
        <f t="shared" si="36"/>
        <v>0</v>
      </c>
      <c r="AN100" s="47">
        <f t="shared" si="36"/>
        <v>0</v>
      </c>
      <c r="AO100" s="47">
        <f t="shared" si="36"/>
        <v>0</v>
      </c>
      <c r="AP100" s="47">
        <f t="shared" si="36"/>
        <v>0</v>
      </c>
      <c r="AQ100" s="47">
        <f t="shared" si="36"/>
        <v>0</v>
      </c>
      <c r="AR100" s="41">
        <f t="shared" si="37"/>
        <v>0</v>
      </c>
      <c r="AS100" s="34">
        <f t="shared" si="38"/>
        <v>0</v>
      </c>
    </row>
    <row r="101" spans="1:45" ht="45" customHeight="1">
      <c r="A101" s="123">
        <v>42</v>
      </c>
      <c r="B101" s="123"/>
      <c r="C101" s="123"/>
      <c r="D101" s="124"/>
      <c r="E101" s="25">
        <f t="shared" si="30"/>
        <v>0</v>
      </c>
      <c r="F101" s="39">
        <f t="shared" si="31"/>
        <v>0</v>
      </c>
      <c r="G101" s="210"/>
      <c r="H101" s="211"/>
      <c r="I101" s="126"/>
      <c r="J101" s="1"/>
      <c r="N101" s="41">
        <f t="shared" si="32"/>
        <v>0</v>
      </c>
      <c r="O101" s="47">
        <f t="shared" si="33"/>
        <v>0</v>
      </c>
      <c r="P101" s="47">
        <f t="shared" si="33"/>
        <v>0</v>
      </c>
      <c r="Q101" s="47">
        <f t="shared" si="33"/>
        <v>0</v>
      </c>
      <c r="R101" s="47">
        <f t="shared" si="33"/>
        <v>0</v>
      </c>
      <c r="S101" s="47">
        <f t="shared" si="33"/>
        <v>0</v>
      </c>
      <c r="T101" s="47">
        <f t="shared" si="33"/>
        <v>0</v>
      </c>
      <c r="U101" s="47">
        <f t="shared" si="33"/>
        <v>0</v>
      </c>
      <c r="V101" s="47">
        <f t="shared" si="33"/>
        <v>0</v>
      </c>
      <c r="W101" s="47">
        <f t="shared" si="33"/>
        <v>0</v>
      </c>
      <c r="X101" s="47">
        <f t="shared" si="33"/>
        <v>0</v>
      </c>
      <c r="Y101" s="47">
        <f t="shared" si="33"/>
        <v>0</v>
      </c>
      <c r="Z101" s="47">
        <f t="shared" si="33"/>
        <v>0</v>
      </c>
      <c r="AA101" s="47">
        <f t="shared" si="33"/>
        <v>0</v>
      </c>
      <c r="AB101" s="52">
        <f t="shared" si="34"/>
        <v>0</v>
      </c>
      <c r="AC101" s="41"/>
      <c r="AD101" s="41">
        <f t="shared" si="35"/>
        <v>0</v>
      </c>
      <c r="AE101" s="47">
        <f t="shared" si="36"/>
        <v>0</v>
      </c>
      <c r="AF101" s="47">
        <f t="shared" si="36"/>
        <v>0</v>
      </c>
      <c r="AG101" s="47">
        <f t="shared" si="36"/>
        <v>0</v>
      </c>
      <c r="AH101" s="47">
        <f t="shared" si="36"/>
        <v>0</v>
      </c>
      <c r="AI101" s="47">
        <f t="shared" si="36"/>
        <v>0</v>
      </c>
      <c r="AJ101" s="47">
        <f t="shared" si="36"/>
        <v>0</v>
      </c>
      <c r="AK101" s="47">
        <f t="shared" si="36"/>
        <v>0</v>
      </c>
      <c r="AL101" s="47">
        <f t="shared" si="36"/>
        <v>0</v>
      </c>
      <c r="AM101" s="47">
        <f t="shared" si="36"/>
        <v>0</v>
      </c>
      <c r="AN101" s="47">
        <f t="shared" si="36"/>
        <v>0</v>
      </c>
      <c r="AO101" s="47">
        <f t="shared" si="36"/>
        <v>0</v>
      </c>
      <c r="AP101" s="47">
        <f t="shared" si="36"/>
        <v>0</v>
      </c>
      <c r="AQ101" s="47">
        <f t="shared" si="36"/>
        <v>0</v>
      </c>
      <c r="AR101" s="41">
        <f t="shared" si="37"/>
        <v>0</v>
      </c>
      <c r="AS101" s="34">
        <f t="shared" si="38"/>
        <v>0</v>
      </c>
    </row>
    <row r="102" spans="1:45" ht="45" customHeight="1">
      <c r="A102" s="123">
        <v>43</v>
      </c>
      <c r="B102" s="123"/>
      <c r="C102" s="123"/>
      <c r="D102" s="124"/>
      <c r="E102" s="25">
        <f t="shared" si="30"/>
        <v>0</v>
      </c>
      <c r="F102" s="39">
        <f t="shared" si="31"/>
        <v>0</v>
      </c>
      <c r="G102" s="210"/>
      <c r="H102" s="211"/>
      <c r="I102" s="126"/>
      <c r="N102" s="41">
        <f t="shared" si="32"/>
        <v>0</v>
      </c>
      <c r="O102" s="47">
        <f t="shared" si="33"/>
        <v>0</v>
      </c>
      <c r="P102" s="47">
        <f t="shared" si="33"/>
        <v>0</v>
      </c>
      <c r="Q102" s="47">
        <f t="shared" si="33"/>
        <v>0</v>
      </c>
      <c r="R102" s="47">
        <f t="shared" si="33"/>
        <v>0</v>
      </c>
      <c r="S102" s="47">
        <f t="shared" si="33"/>
        <v>0</v>
      </c>
      <c r="T102" s="47">
        <f t="shared" si="33"/>
        <v>0</v>
      </c>
      <c r="U102" s="47">
        <f t="shared" si="33"/>
        <v>0</v>
      </c>
      <c r="V102" s="47">
        <f t="shared" si="33"/>
        <v>0</v>
      </c>
      <c r="W102" s="47">
        <f t="shared" si="33"/>
        <v>0</v>
      </c>
      <c r="X102" s="47">
        <f t="shared" si="33"/>
        <v>0</v>
      </c>
      <c r="Y102" s="47">
        <f t="shared" si="33"/>
        <v>0</v>
      </c>
      <c r="Z102" s="47">
        <f t="shared" si="33"/>
        <v>0</v>
      </c>
      <c r="AA102" s="47">
        <f t="shared" si="33"/>
        <v>0</v>
      </c>
      <c r="AB102" s="52">
        <f t="shared" si="34"/>
        <v>0</v>
      </c>
      <c r="AC102" s="41"/>
      <c r="AD102" s="41">
        <f t="shared" si="35"/>
        <v>0</v>
      </c>
      <c r="AE102" s="47">
        <f t="shared" si="36"/>
        <v>0</v>
      </c>
      <c r="AF102" s="47">
        <f t="shared" si="36"/>
        <v>0</v>
      </c>
      <c r="AG102" s="47">
        <f t="shared" si="36"/>
        <v>0</v>
      </c>
      <c r="AH102" s="47">
        <f t="shared" si="36"/>
        <v>0</v>
      </c>
      <c r="AI102" s="47">
        <f t="shared" si="36"/>
        <v>0</v>
      </c>
      <c r="AJ102" s="47">
        <f t="shared" si="36"/>
        <v>0</v>
      </c>
      <c r="AK102" s="47">
        <f t="shared" si="36"/>
        <v>0</v>
      </c>
      <c r="AL102" s="47">
        <f t="shared" si="36"/>
        <v>0</v>
      </c>
      <c r="AM102" s="47">
        <f t="shared" si="36"/>
        <v>0</v>
      </c>
      <c r="AN102" s="47">
        <f t="shared" si="36"/>
        <v>0</v>
      </c>
      <c r="AO102" s="47">
        <f t="shared" si="36"/>
        <v>0</v>
      </c>
      <c r="AP102" s="47">
        <f t="shared" si="36"/>
        <v>0</v>
      </c>
      <c r="AQ102" s="47">
        <f t="shared" si="36"/>
        <v>0</v>
      </c>
      <c r="AR102" s="41">
        <f t="shared" si="37"/>
        <v>0</v>
      </c>
      <c r="AS102" s="34">
        <f t="shared" si="38"/>
        <v>0</v>
      </c>
    </row>
    <row r="103" spans="1:45" ht="45" customHeight="1">
      <c r="A103" s="123">
        <v>44</v>
      </c>
      <c r="B103" s="123"/>
      <c r="C103" s="123"/>
      <c r="D103" s="124"/>
      <c r="E103" s="25">
        <f t="shared" si="30"/>
        <v>0</v>
      </c>
      <c r="F103" s="39">
        <f t="shared" si="31"/>
        <v>0</v>
      </c>
      <c r="G103" s="210"/>
      <c r="H103" s="211"/>
      <c r="I103" s="126"/>
      <c r="N103" s="41">
        <f t="shared" si="32"/>
        <v>0</v>
      </c>
      <c r="O103" s="47">
        <f t="shared" si="33"/>
        <v>0</v>
      </c>
      <c r="P103" s="47">
        <f t="shared" si="33"/>
        <v>0</v>
      </c>
      <c r="Q103" s="47">
        <f t="shared" si="33"/>
        <v>0</v>
      </c>
      <c r="R103" s="47">
        <f t="shared" si="33"/>
        <v>0</v>
      </c>
      <c r="S103" s="47">
        <f t="shared" si="33"/>
        <v>0</v>
      </c>
      <c r="T103" s="47">
        <f t="shared" si="33"/>
        <v>0</v>
      </c>
      <c r="U103" s="47">
        <f t="shared" si="33"/>
        <v>0</v>
      </c>
      <c r="V103" s="47">
        <f t="shared" si="33"/>
        <v>0</v>
      </c>
      <c r="W103" s="47">
        <f t="shared" si="33"/>
        <v>0</v>
      </c>
      <c r="X103" s="47">
        <f t="shared" si="33"/>
        <v>0</v>
      </c>
      <c r="Y103" s="47">
        <f t="shared" si="33"/>
        <v>0</v>
      </c>
      <c r="Z103" s="47">
        <f t="shared" si="33"/>
        <v>0</v>
      </c>
      <c r="AA103" s="47">
        <f t="shared" si="33"/>
        <v>0</v>
      </c>
      <c r="AB103" s="52">
        <f t="shared" si="34"/>
        <v>0</v>
      </c>
      <c r="AC103" s="41"/>
      <c r="AD103" s="41">
        <f t="shared" si="35"/>
        <v>0</v>
      </c>
      <c r="AE103" s="47">
        <f t="shared" si="36"/>
        <v>0</v>
      </c>
      <c r="AF103" s="47">
        <f t="shared" si="36"/>
        <v>0</v>
      </c>
      <c r="AG103" s="47">
        <f t="shared" si="36"/>
        <v>0</v>
      </c>
      <c r="AH103" s="47">
        <f t="shared" si="36"/>
        <v>0</v>
      </c>
      <c r="AI103" s="47">
        <f t="shared" si="36"/>
        <v>0</v>
      </c>
      <c r="AJ103" s="47">
        <f t="shared" si="36"/>
        <v>0</v>
      </c>
      <c r="AK103" s="47">
        <f t="shared" si="36"/>
        <v>0</v>
      </c>
      <c r="AL103" s="47">
        <f t="shared" si="36"/>
        <v>0</v>
      </c>
      <c r="AM103" s="47">
        <f t="shared" si="36"/>
        <v>0</v>
      </c>
      <c r="AN103" s="47">
        <f t="shared" si="36"/>
        <v>0</v>
      </c>
      <c r="AO103" s="47">
        <f t="shared" si="36"/>
        <v>0</v>
      </c>
      <c r="AP103" s="47">
        <f t="shared" si="36"/>
        <v>0</v>
      </c>
      <c r="AQ103" s="47">
        <f t="shared" si="36"/>
        <v>0</v>
      </c>
      <c r="AR103" s="41">
        <f t="shared" si="37"/>
        <v>0</v>
      </c>
      <c r="AS103" s="34">
        <f t="shared" si="38"/>
        <v>0</v>
      </c>
    </row>
    <row r="104" spans="1:45" ht="45" customHeight="1">
      <c r="A104" s="123">
        <v>45</v>
      </c>
      <c r="B104" s="123"/>
      <c r="C104" s="123"/>
      <c r="D104" s="124"/>
      <c r="E104" s="25">
        <f t="shared" si="30"/>
        <v>0</v>
      </c>
      <c r="F104" s="39">
        <f t="shared" si="31"/>
        <v>0</v>
      </c>
      <c r="G104" s="210"/>
      <c r="H104" s="211"/>
      <c r="I104" s="126"/>
      <c r="N104" s="41">
        <f t="shared" si="32"/>
        <v>0</v>
      </c>
      <c r="O104" s="47">
        <f t="shared" si="33"/>
        <v>0</v>
      </c>
      <c r="P104" s="47">
        <f t="shared" si="33"/>
        <v>0</v>
      </c>
      <c r="Q104" s="47">
        <f t="shared" si="33"/>
        <v>0</v>
      </c>
      <c r="R104" s="47">
        <f t="shared" si="33"/>
        <v>0</v>
      </c>
      <c r="S104" s="47">
        <f t="shared" si="33"/>
        <v>0</v>
      </c>
      <c r="T104" s="47">
        <f t="shared" si="33"/>
        <v>0</v>
      </c>
      <c r="U104" s="47">
        <f t="shared" si="33"/>
        <v>0</v>
      </c>
      <c r="V104" s="47">
        <f t="shared" si="33"/>
        <v>0</v>
      </c>
      <c r="W104" s="47">
        <f t="shared" si="33"/>
        <v>0</v>
      </c>
      <c r="X104" s="47">
        <f t="shared" si="33"/>
        <v>0</v>
      </c>
      <c r="Y104" s="47">
        <f t="shared" si="33"/>
        <v>0</v>
      </c>
      <c r="Z104" s="47">
        <f t="shared" si="33"/>
        <v>0</v>
      </c>
      <c r="AA104" s="47">
        <f t="shared" si="33"/>
        <v>0</v>
      </c>
      <c r="AB104" s="52">
        <f t="shared" si="34"/>
        <v>0</v>
      </c>
      <c r="AC104" s="41"/>
      <c r="AD104" s="41">
        <f t="shared" si="35"/>
        <v>0</v>
      </c>
      <c r="AE104" s="47">
        <f t="shared" si="36"/>
        <v>0</v>
      </c>
      <c r="AF104" s="47">
        <f t="shared" si="36"/>
        <v>0</v>
      </c>
      <c r="AG104" s="47">
        <f t="shared" si="36"/>
        <v>0</v>
      </c>
      <c r="AH104" s="47">
        <f t="shared" si="36"/>
        <v>0</v>
      </c>
      <c r="AI104" s="47">
        <f t="shared" si="36"/>
        <v>0</v>
      </c>
      <c r="AJ104" s="47">
        <f t="shared" si="36"/>
        <v>0</v>
      </c>
      <c r="AK104" s="47">
        <f t="shared" si="36"/>
        <v>0</v>
      </c>
      <c r="AL104" s="47">
        <f t="shared" si="36"/>
        <v>0</v>
      </c>
      <c r="AM104" s="47">
        <f t="shared" si="36"/>
        <v>0</v>
      </c>
      <c r="AN104" s="47">
        <f t="shared" si="36"/>
        <v>0</v>
      </c>
      <c r="AO104" s="47">
        <f t="shared" si="36"/>
        <v>0</v>
      </c>
      <c r="AP104" s="47">
        <f t="shared" si="36"/>
        <v>0</v>
      </c>
      <c r="AQ104" s="47">
        <f t="shared" si="36"/>
        <v>0</v>
      </c>
      <c r="AR104" s="41">
        <f t="shared" si="37"/>
        <v>0</v>
      </c>
      <c r="AS104" s="34">
        <f t="shared" si="38"/>
        <v>0</v>
      </c>
    </row>
    <row r="105" spans="1:45" ht="45" customHeight="1">
      <c r="A105" s="123">
        <v>46</v>
      </c>
      <c r="B105" s="123"/>
      <c r="C105" s="123"/>
      <c r="D105" s="124"/>
      <c r="E105" s="25">
        <f t="shared" si="30"/>
        <v>0</v>
      </c>
      <c r="F105" s="39">
        <f t="shared" si="31"/>
        <v>0</v>
      </c>
      <c r="G105" s="210"/>
      <c r="H105" s="211"/>
      <c r="I105" s="126"/>
      <c r="N105" s="41">
        <f t="shared" si="32"/>
        <v>0</v>
      </c>
      <c r="O105" s="47">
        <f t="shared" si="33"/>
        <v>0</v>
      </c>
      <c r="P105" s="47">
        <f t="shared" si="33"/>
        <v>0</v>
      </c>
      <c r="Q105" s="47">
        <f t="shared" si="33"/>
        <v>0</v>
      </c>
      <c r="R105" s="47">
        <f t="shared" si="33"/>
        <v>0</v>
      </c>
      <c r="S105" s="47">
        <f t="shared" si="33"/>
        <v>0</v>
      </c>
      <c r="T105" s="47">
        <f t="shared" si="33"/>
        <v>0</v>
      </c>
      <c r="U105" s="47">
        <f t="shared" si="33"/>
        <v>0</v>
      </c>
      <c r="V105" s="47">
        <f t="shared" si="33"/>
        <v>0</v>
      </c>
      <c r="W105" s="47">
        <f t="shared" si="33"/>
        <v>0</v>
      </c>
      <c r="X105" s="47">
        <f t="shared" si="33"/>
        <v>0</v>
      </c>
      <c r="Y105" s="47">
        <f t="shared" si="33"/>
        <v>0</v>
      </c>
      <c r="Z105" s="47">
        <f t="shared" si="33"/>
        <v>0</v>
      </c>
      <c r="AA105" s="47">
        <f t="shared" si="33"/>
        <v>0</v>
      </c>
      <c r="AB105" s="52">
        <f t="shared" si="34"/>
        <v>0</v>
      </c>
      <c r="AC105" s="41"/>
      <c r="AD105" s="41">
        <f t="shared" si="35"/>
        <v>0</v>
      </c>
      <c r="AE105" s="47">
        <f t="shared" si="36"/>
        <v>0</v>
      </c>
      <c r="AF105" s="47">
        <f t="shared" si="36"/>
        <v>0</v>
      </c>
      <c r="AG105" s="47">
        <f t="shared" si="36"/>
        <v>0</v>
      </c>
      <c r="AH105" s="47">
        <f t="shared" si="36"/>
        <v>0</v>
      </c>
      <c r="AI105" s="47">
        <f t="shared" si="36"/>
        <v>0</v>
      </c>
      <c r="AJ105" s="47">
        <f t="shared" si="36"/>
        <v>0</v>
      </c>
      <c r="AK105" s="47">
        <f t="shared" si="36"/>
        <v>0</v>
      </c>
      <c r="AL105" s="47">
        <f t="shared" si="36"/>
        <v>0</v>
      </c>
      <c r="AM105" s="47">
        <f t="shared" si="36"/>
        <v>0</v>
      </c>
      <c r="AN105" s="47">
        <f t="shared" si="36"/>
        <v>0</v>
      </c>
      <c r="AO105" s="47">
        <f t="shared" si="36"/>
        <v>0</v>
      </c>
      <c r="AP105" s="47">
        <f t="shared" si="36"/>
        <v>0</v>
      </c>
      <c r="AQ105" s="47">
        <f t="shared" si="36"/>
        <v>0</v>
      </c>
      <c r="AR105" s="41">
        <f t="shared" si="37"/>
        <v>0</v>
      </c>
      <c r="AS105" s="34">
        <f t="shared" si="38"/>
        <v>0</v>
      </c>
    </row>
    <row r="106" spans="1:45" ht="45" customHeight="1">
      <c r="A106" s="123">
        <v>47</v>
      </c>
      <c r="B106" s="123"/>
      <c r="C106" s="123"/>
      <c r="D106" s="124"/>
      <c r="E106" s="25">
        <f t="shared" si="30"/>
        <v>0</v>
      </c>
      <c r="F106" s="39">
        <f>E106*PI()*C106^2/4*7.85/1000</f>
        <v>0</v>
      </c>
      <c r="G106" s="210"/>
      <c r="H106" s="211"/>
      <c r="I106" s="126"/>
      <c r="N106" s="41">
        <f t="shared" si="32"/>
        <v>0</v>
      </c>
      <c r="O106" s="47">
        <f t="shared" si="33"/>
        <v>0</v>
      </c>
      <c r="P106" s="47">
        <f t="shared" si="33"/>
        <v>0</v>
      </c>
      <c r="Q106" s="47">
        <f t="shared" si="33"/>
        <v>0</v>
      </c>
      <c r="R106" s="47">
        <f t="shared" si="33"/>
        <v>0</v>
      </c>
      <c r="S106" s="47">
        <f t="shared" si="33"/>
        <v>0</v>
      </c>
      <c r="T106" s="47">
        <f t="shared" si="33"/>
        <v>0</v>
      </c>
      <c r="U106" s="47">
        <f t="shared" si="33"/>
        <v>0</v>
      </c>
      <c r="V106" s="47">
        <f t="shared" si="33"/>
        <v>0</v>
      </c>
      <c r="W106" s="47">
        <f t="shared" si="33"/>
        <v>0</v>
      </c>
      <c r="X106" s="47">
        <f t="shared" si="33"/>
        <v>0</v>
      </c>
      <c r="Y106" s="47">
        <f t="shared" si="33"/>
        <v>0</v>
      </c>
      <c r="Z106" s="47">
        <f t="shared" si="33"/>
        <v>0</v>
      </c>
      <c r="AA106" s="47">
        <f t="shared" si="33"/>
        <v>0</v>
      </c>
      <c r="AB106" s="52">
        <f t="shared" si="34"/>
        <v>0</v>
      </c>
      <c r="AC106" s="41"/>
      <c r="AD106" s="41">
        <f t="shared" si="35"/>
        <v>0</v>
      </c>
      <c r="AE106" s="47">
        <f t="shared" si="36"/>
        <v>0</v>
      </c>
      <c r="AF106" s="47">
        <f t="shared" si="36"/>
        <v>0</v>
      </c>
      <c r="AG106" s="47">
        <f t="shared" si="36"/>
        <v>0</v>
      </c>
      <c r="AH106" s="47">
        <f t="shared" si="36"/>
        <v>0</v>
      </c>
      <c r="AI106" s="47">
        <f t="shared" si="36"/>
        <v>0</v>
      </c>
      <c r="AJ106" s="47">
        <f t="shared" si="36"/>
        <v>0</v>
      </c>
      <c r="AK106" s="47">
        <f t="shared" si="36"/>
        <v>0</v>
      </c>
      <c r="AL106" s="47">
        <f t="shared" si="36"/>
        <v>0</v>
      </c>
      <c r="AM106" s="47">
        <f t="shared" si="36"/>
        <v>0</v>
      </c>
      <c r="AN106" s="47">
        <f t="shared" si="36"/>
        <v>0</v>
      </c>
      <c r="AO106" s="47">
        <f t="shared" si="36"/>
        <v>0</v>
      </c>
      <c r="AP106" s="47">
        <f t="shared" si="36"/>
        <v>0</v>
      </c>
      <c r="AQ106" s="47">
        <f t="shared" si="36"/>
        <v>0</v>
      </c>
      <c r="AR106" s="41">
        <f t="shared" si="37"/>
        <v>0</v>
      </c>
      <c r="AS106" s="34">
        <f t="shared" si="38"/>
        <v>0</v>
      </c>
    </row>
    <row r="107" spans="1:45" ht="45" customHeight="1">
      <c r="A107" s="123">
        <v>48</v>
      </c>
      <c r="B107" s="128"/>
      <c r="C107" s="128"/>
      <c r="D107" s="129"/>
      <c r="E107" s="33">
        <f t="shared" si="30"/>
        <v>0</v>
      </c>
      <c r="F107" s="40">
        <f>E107*PI()*C107^2/4*7.85/1000</f>
        <v>0</v>
      </c>
      <c r="G107" s="212"/>
      <c r="H107" s="213"/>
      <c r="I107" s="127"/>
      <c r="N107" s="41">
        <f t="shared" si="32"/>
        <v>0</v>
      </c>
      <c r="O107" s="50">
        <f t="shared" si="33"/>
        <v>0</v>
      </c>
      <c r="P107" s="50">
        <f t="shared" si="33"/>
        <v>0</v>
      </c>
      <c r="Q107" s="50">
        <f t="shared" si="33"/>
        <v>0</v>
      </c>
      <c r="R107" s="50">
        <f t="shared" si="33"/>
        <v>0</v>
      </c>
      <c r="S107" s="50">
        <f t="shared" si="33"/>
        <v>0</v>
      </c>
      <c r="T107" s="50">
        <f t="shared" si="33"/>
        <v>0</v>
      </c>
      <c r="U107" s="50">
        <f t="shared" si="33"/>
        <v>0</v>
      </c>
      <c r="V107" s="50">
        <f t="shared" si="33"/>
        <v>0</v>
      </c>
      <c r="W107" s="50">
        <f t="shared" si="33"/>
        <v>0</v>
      </c>
      <c r="X107" s="50">
        <f t="shared" si="33"/>
        <v>0</v>
      </c>
      <c r="Y107" s="50">
        <f t="shared" si="33"/>
        <v>0</v>
      </c>
      <c r="Z107" s="50">
        <f t="shared" si="33"/>
        <v>0</v>
      </c>
      <c r="AA107" s="50">
        <f t="shared" si="33"/>
        <v>0</v>
      </c>
      <c r="AB107" s="52">
        <f t="shared" si="34"/>
        <v>0</v>
      </c>
      <c r="AC107" s="41"/>
      <c r="AD107" s="41">
        <f t="shared" si="35"/>
        <v>0</v>
      </c>
      <c r="AE107" s="50">
        <f t="shared" si="36"/>
        <v>0</v>
      </c>
      <c r="AF107" s="50">
        <f t="shared" si="36"/>
        <v>0</v>
      </c>
      <c r="AG107" s="50">
        <f t="shared" si="36"/>
        <v>0</v>
      </c>
      <c r="AH107" s="50">
        <f t="shared" si="36"/>
        <v>0</v>
      </c>
      <c r="AI107" s="50">
        <f t="shared" si="36"/>
        <v>0</v>
      </c>
      <c r="AJ107" s="50">
        <f t="shared" si="36"/>
        <v>0</v>
      </c>
      <c r="AK107" s="50">
        <f t="shared" si="36"/>
        <v>0</v>
      </c>
      <c r="AL107" s="50">
        <f t="shared" si="36"/>
        <v>0</v>
      </c>
      <c r="AM107" s="50">
        <f t="shared" si="36"/>
        <v>0</v>
      </c>
      <c r="AN107" s="50">
        <f t="shared" si="36"/>
        <v>0</v>
      </c>
      <c r="AO107" s="50">
        <f t="shared" si="36"/>
        <v>0</v>
      </c>
      <c r="AP107" s="50">
        <f t="shared" si="36"/>
        <v>0</v>
      </c>
      <c r="AQ107" s="50">
        <f t="shared" si="36"/>
        <v>0</v>
      </c>
      <c r="AR107" s="41">
        <f t="shared" si="37"/>
        <v>0</v>
      </c>
      <c r="AS107" s="34">
        <f t="shared" si="38"/>
        <v>0</v>
      </c>
    </row>
    <row r="108" spans="1:44" ht="21.75" customHeight="1">
      <c r="A108" s="30">
        <f>COUNT(B96:B107)</f>
        <v>0</v>
      </c>
      <c r="B108" s="30" t="s">
        <v>45</v>
      </c>
      <c r="C108" s="30"/>
      <c r="D108" s="31" t="s">
        <v>38</v>
      </c>
      <c r="E108" s="32">
        <f>SUM(E96:E107)</f>
        <v>0</v>
      </c>
      <c r="F108" s="32">
        <f>SUM(F96:F107)</f>
        <v>0</v>
      </c>
      <c r="G108" s="30"/>
      <c r="H108" s="30"/>
      <c r="I108" s="30"/>
      <c r="L108" s="42"/>
      <c r="N108" s="41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1"/>
      <c r="AC108" s="41"/>
      <c r="AD108" s="48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1"/>
    </row>
    <row r="109" spans="1:66" s="30" customFormat="1" ht="21.75" customHeight="1">
      <c r="A109" s="26"/>
      <c r="B109" s="26"/>
      <c r="C109" s="26"/>
      <c r="D109" s="27"/>
      <c r="E109" s="28"/>
      <c r="F109" s="28"/>
      <c r="G109" s="26"/>
      <c r="H109" s="26"/>
      <c r="I109" s="26"/>
      <c r="M109" s="41"/>
      <c r="N109" s="38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38"/>
      <c r="AC109" s="34"/>
      <c r="AD109" s="34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34"/>
      <c r="AS109" s="34"/>
      <c r="AT109" s="34"/>
      <c r="AU109" s="34"/>
      <c r="AV109" s="34"/>
      <c r="AW109" s="34"/>
      <c r="AX109" s="34"/>
      <c r="AY109" s="3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</row>
    <row r="110" spans="1:3" ht="15.75" customHeight="1">
      <c r="A110" s="4" t="str">
        <f>A24</f>
        <v>Debrunner Acifer AG Bewehrungstechnik</v>
      </c>
      <c r="C110" s="3"/>
    </row>
    <row r="111" spans="1:6" ht="15.75" customHeight="1">
      <c r="A111" s="3" t="str">
        <f>version</f>
        <v>Version 03/2023 hs/gg</v>
      </c>
      <c r="F111" s="3"/>
    </row>
    <row r="112" spans="1:6" ht="15.75" customHeight="1">
      <c r="A112" s="3"/>
      <c r="F112" s="3"/>
    </row>
    <row r="113" spans="1:45" ht="15.75" customHeight="1">
      <c r="A113" s="29"/>
      <c r="B113" s="30"/>
      <c r="C113" s="30"/>
      <c r="D113" s="30"/>
      <c r="E113" s="30"/>
      <c r="F113" s="30"/>
      <c r="O113" s="51" t="s">
        <v>66</v>
      </c>
      <c r="AS113" s="35"/>
    </row>
    <row r="114" spans="1:30" ht="15.75" customHeight="1">
      <c r="A114" s="6" t="str">
        <f>A28</f>
        <v>Technische Beratung für Bewehrungen und Bewehrungstechnik: </v>
      </c>
      <c r="G114" s="5"/>
      <c r="H114" s="37"/>
      <c r="AD114" s="41" t="s">
        <v>68</v>
      </c>
    </row>
    <row r="115" spans="1:43" ht="15.75" customHeight="1">
      <c r="A115" s="3" t="str">
        <f>A29</f>
        <v>www.bewehrungstechnik.ch</v>
      </c>
      <c r="N115" s="41" t="s">
        <v>68</v>
      </c>
      <c r="O115" s="44" t="s">
        <v>44</v>
      </c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55">
        <f>SUM(AD8:AD106)</f>
        <v>0</v>
      </c>
      <c r="AE115" s="44" t="s">
        <v>9</v>
      </c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</row>
    <row r="116" spans="14:43" ht="15">
      <c r="N116" s="55">
        <f>SUM(N9:N107)</f>
        <v>0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</row>
    <row r="117" spans="15:43" ht="15.75">
      <c r="O117" s="46">
        <v>6</v>
      </c>
      <c r="P117" s="46">
        <v>8</v>
      </c>
      <c r="Q117" s="46">
        <v>10</v>
      </c>
      <c r="R117" s="46">
        <v>12</v>
      </c>
      <c r="S117" s="46">
        <v>14</v>
      </c>
      <c r="T117" s="46">
        <v>16</v>
      </c>
      <c r="U117" s="46">
        <v>18</v>
      </c>
      <c r="V117" s="46">
        <v>20</v>
      </c>
      <c r="W117" s="46">
        <v>22</v>
      </c>
      <c r="X117" s="46">
        <v>26</v>
      </c>
      <c r="Y117" s="46">
        <v>30</v>
      </c>
      <c r="Z117" s="46">
        <v>34</v>
      </c>
      <c r="AA117" s="46">
        <v>40</v>
      </c>
      <c r="AB117" s="41"/>
      <c r="AC117" s="41"/>
      <c r="AD117" s="41" t="s">
        <v>65</v>
      </c>
      <c r="AE117" s="46">
        <v>6</v>
      </c>
      <c r="AF117" s="46">
        <v>8</v>
      </c>
      <c r="AG117" s="46">
        <v>10</v>
      </c>
      <c r="AH117" s="46">
        <v>12</v>
      </c>
      <c r="AI117" s="46">
        <v>14</v>
      </c>
      <c r="AJ117" s="46">
        <v>16</v>
      </c>
      <c r="AK117" s="46">
        <v>18</v>
      </c>
      <c r="AL117" s="46">
        <v>20</v>
      </c>
      <c r="AM117" s="46">
        <v>22</v>
      </c>
      <c r="AN117" s="46">
        <v>26</v>
      </c>
      <c r="AO117" s="46">
        <v>30</v>
      </c>
      <c r="AP117" s="46">
        <v>34</v>
      </c>
      <c r="AQ117" s="46">
        <v>40</v>
      </c>
    </row>
    <row r="118" spans="14:44" ht="15">
      <c r="N118" s="41" t="s">
        <v>67</v>
      </c>
      <c r="O118" s="53">
        <f aca="true" t="shared" si="39" ref="O118:AA118">SUM(O96:O107,O67:O78,O39:O50,O10:O21)</f>
        <v>0</v>
      </c>
      <c r="P118" s="53">
        <f t="shared" si="39"/>
        <v>0</v>
      </c>
      <c r="Q118" s="53">
        <f t="shared" si="39"/>
        <v>0</v>
      </c>
      <c r="R118" s="53">
        <f t="shared" si="39"/>
        <v>0</v>
      </c>
      <c r="S118" s="53">
        <f t="shared" si="39"/>
        <v>0</v>
      </c>
      <c r="T118" s="53">
        <f t="shared" si="39"/>
        <v>0</v>
      </c>
      <c r="U118" s="53">
        <f t="shared" si="39"/>
        <v>0</v>
      </c>
      <c r="V118" s="53">
        <f t="shared" si="39"/>
        <v>0</v>
      </c>
      <c r="W118" s="53">
        <f t="shared" si="39"/>
        <v>0</v>
      </c>
      <c r="X118" s="53">
        <f t="shared" si="39"/>
        <v>0</v>
      </c>
      <c r="Y118" s="53">
        <f t="shared" si="39"/>
        <v>0</v>
      </c>
      <c r="Z118" s="53">
        <f t="shared" si="39"/>
        <v>0</v>
      </c>
      <c r="AA118" s="53">
        <f t="shared" si="39"/>
        <v>0</v>
      </c>
      <c r="AB118" s="41" t="s">
        <v>29</v>
      </c>
      <c r="AD118" s="41" t="s">
        <v>67</v>
      </c>
      <c r="AE118" s="53">
        <f aca="true" t="shared" si="40" ref="AE118:AQ118">SUM(AE96:AE107,AE67:AE78,AE39:AE50,AE10:AE21)</f>
        <v>0</v>
      </c>
      <c r="AF118" s="53">
        <f t="shared" si="40"/>
        <v>0</v>
      </c>
      <c r="AG118" s="53">
        <f t="shared" si="40"/>
        <v>0</v>
      </c>
      <c r="AH118" s="53">
        <f t="shared" si="40"/>
        <v>0</v>
      </c>
      <c r="AI118" s="53">
        <f t="shared" si="40"/>
        <v>0</v>
      </c>
      <c r="AJ118" s="53">
        <f t="shared" si="40"/>
        <v>0</v>
      </c>
      <c r="AK118" s="53">
        <f t="shared" si="40"/>
        <v>0</v>
      </c>
      <c r="AL118" s="53">
        <f t="shared" si="40"/>
        <v>0</v>
      </c>
      <c r="AM118" s="53">
        <f t="shared" si="40"/>
        <v>0</v>
      </c>
      <c r="AN118" s="53">
        <f t="shared" si="40"/>
        <v>0</v>
      </c>
      <c r="AO118" s="53">
        <f t="shared" si="40"/>
        <v>0</v>
      </c>
      <c r="AP118" s="53">
        <f t="shared" si="40"/>
        <v>0</v>
      </c>
      <c r="AQ118" s="53">
        <f t="shared" si="40"/>
        <v>0</v>
      </c>
      <c r="AR118" s="41" t="s">
        <v>29</v>
      </c>
    </row>
  </sheetData>
  <sheetProtection password="E1DC" sheet="1" selectLockedCells="1"/>
  <mergeCells count="68">
    <mergeCell ref="G103:H103"/>
    <mergeCell ref="G104:H104"/>
    <mergeCell ref="G105:H105"/>
    <mergeCell ref="G106:H106"/>
    <mergeCell ref="G107:H107"/>
    <mergeCell ref="G97:H97"/>
    <mergeCell ref="G98:H98"/>
    <mergeCell ref="G99:H99"/>
    <mergeCell ref="G100:H100"/>
    <mergeCell ref="G101:H101"/>
    <mergeCell ref="G102:H102"/>
    <mergeCell ref="A94:A95"/>
    <mergeCell ref="B94:B95"/>
    <mergeCell ref="F94:F95"/>
    <mergeCell ref="G94:H95"/>
    <mergeCell ref="I94:I95"/>
    <mergeCell ref="G96:H96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50:H50"/>
    <mergeCell ref="A65:A66"/>
    <mergeCell ref="B65:B66"/>
    <mergeCell ref="F65:F66"/>
    <mergeCell ref="G65:H66"/>
    <mergeCell ref="I65:I66"/>
    <mergeCell ref="G44:H44"/>
    <mergeCell ref="G45:H45"/>
    <mergeCell ref="G46:H46"/>
    <mergeCell ref="G47:H47"/>
    <mergeCell ref="G48:H48"/>
    <mergeCell ref="G49:H49"/>
    <mergeCell ref="I37:I38"/>
    <mergeCell ref="G39:H39"/>
    <mergeCell ref="G40:H40"/>
    <mergeCell ref="G41:H41"/>
    <mergeCell ref="G42:H42"/>
    <mergeCell ref="G43:H43"/>
    <mergeCell ref="G17:H17"/>
    <mergeCell ref="G18:H18"/>
    <mergeCell ref="G19:H19"/>
    <mergeCell ref="G20:H20"/>
    <mergeCell ref="G21:H21"/>
    <mergeCell ref="A37:A38"/>
    <mergeCell ref="B37:B38"/>
    <mergeCell ref="F37:F38"/>
    <mergeCell ref="G37:H38"/>
    <mergeCell ref="G11:H11"/>
    <mergeCell ref="G12:H12"/>
    <mergeCell ref="G13:H13"/>
    <mergeCell ref="G14:H14"/>
    <mergeCell ref="G15:H15"/>
    <mergeCell ref="G16:H16"/>
    <mergeCell ref="I8:I9"/>
    <mergeCell ref="A8:A9"/>
    <mergeCell ref="B8:B9"/>
    <mergeCell ref="F8:F9"/>
    <mergeCell ref="G8:H9"/>
    <mergeCell ref="G10:H10"/>
  </mergeCells>
  <dataValidations count="1">
    <dataValidation type="list" allowBlank="1" showInputMessage="1" showErrorMessage="1" sqref="I10:I21 I39:I50 I67:I78 I96:I107">
      <formula1>$O$2:$O$3</formula1>
    </dataValidation>
  </dataValidations>
  <printOptions/>
  <pageMargins left="0.5905511811023623" right="0.3937007874015748" top="0.5905511811023623" bottom="0.5511811023622047" header="0.35433070866141736" footer="0.5118110236220472"/>
  <pageSetup fitToHeight="0" horizontalDpi="600" verticalDpi="600" orientation="portrait" paperSize="9" scale="90" r:id="rId2"/>
  <rowBreaks count="1" manualBreakCount="1"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D&amp;A Management und Beratung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AP54008</dc:creator>
  <cp:keywords/>
  <dc:description/>
  <cp:lastModifiedBy>Gustav Giczi</cp:lastModifiedBy>
  <cp:lastPrinted>2022-10-07T09:25:07Z</cp:lastPrinted>
  <dcterms:created xsi:type="dcterms:W3CDTF">2007-06-26T10:04:12Z</dcterms:created>
  <dcterms:modified xsi:type="dcterms:W3CDTF">2023-03-09T14:35:47Z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